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県・市町民経済\令和04年度(08SNA)\市町民経済\(分析官作成時系列データ)\02★HP更新データ（最終）\"/>
    </mc:Choice>
  </mc:AlternateContent>
  <xr:revisionPtr revIDLastSave="0" documentId="13_ncr:1_{3DDABBA6-AC0E-4E4C-93B8-10F53CC2E8D5}" xr6:coauthVersionLast="47" xr6:coauthVersionMax="47" xr10:uidLastSave="{00000000-0000-0000-0000-000000000000}"/>
  <bookViews>
    <workbookView xWindow="-120" yWindow="-120" windowWidth="29040" windowHeight="15720" tabRatio="722" xr2:uid="{00000000-000D-0000-FFFF-FFFF00000000}"/>
  </bookViews>
  <sheets>
    <sheet name="目次" sheetId="110" r:id="rId1"/>
    <sheet name="1主要関連指標" sheetId="97" r:id="rId2"/>
    <sheet name="2農業産出額" sheetId="100" r:id="rId3"/>
    <sheet name="3製造品出荷額等" sheetId="112" r:id="rId4"/>
    <sheet name="4工事費予定額" sheetId="113" r:id="rId5"/>
    <sheet name="5年間販売額" sheetId="127" r:id="rId6"/>
    <sheet name="6観光客入込数" sheetId="111" r:id="rId7"/>
    <sheet name="7総人口" sheetId="99" r:id="rId8"/>
    <sheet name="8就業者数" sheetId="106" r:id="rId9"/>
    <sheet name="推計方法" sheetId="115" r:id="rId10"/>
  </sheets>
  <definedNames>
    <definedName name="_xlnm.Database">#REF!</definedName>
    <definedName name="_xlnm.Print_Area" localSheetId="1">'1主要関連指標'!$A$1:$AB$98</definedName>
    <definedName name="_xlnm.Print_Area" localSheetId="8">'8就業者数'!$A$1:$AR$66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76" i="99" l="1"/>
  <c r="BD75" i="99"/>
  <c r="BD74" i="99"/>
  <c r="BD73" i="99"/>
  <c r="BD72" i="99"/>
  <c r="BD71" i="99"/>
  <c r="BD70" i="99"/>
  <c r="BD69" i="99"/>
  <c r="BD68" i="99"/>
  <c r="BD67" i="99"/>
  <c r="BD66" i="99"/>
  <c r="BD65" i="99"/>
  <c r="BD64" i="99"/>
  <c r="BD63" i="99"/>
  <c r="BD62" i="99"/>
  <c r="BD61" i="99"/>
  <c r="BD60" i="99"/>
  <c r="BD59" i="99"/>
  <c r="BD58" i="99"/>
  <c r="BD57" i="99"/>
  <c r="BD56" i="99"/>
  <c r="BD55" i="99"/>
  <c r="BD54" i="99"/>
  <c r="BD53" i="99"/>
  <c r="BD52" i="99"/>
  <c r="BD51" i="99"/>
  <c r="BD50" i="99"/>
  <c r="BD49" i="99"/>
  <c r="BD48" i="99"/>
  <c r="BD47" i="99"/>
  <c r="BD46" i="99"/>
  <c r="BD45" i="99"/>
  <c r="BD44" i="99"/>
  <c r="BD43" i="99"/>
  <c r="BD42" i="99"/>
  <c r="BD41" i="99"/>
  <c r="BD40" i="99"/>
  <c r="BD39" i="99"/>
  <c r="BD38" i="99"/>
  <c r="BD37" i="99"/>
  <c r="BD36" i="99"/>
  <c r="BD35" i="99"/>
  <c r="BD34" i="99"/>
  <c r="BD33" i="99"/>
  <c r="BD32" i="99"/>
  <c r="BD31" i="99"/>
  <c r="BD30" i="99"/>
  <c r="BD29" i="99"/>
  <c r="BD28" i="99"/>
  <c r="BD27" i="99"/>
  <c r="BD26" i="99"/>
  <c r="BD25" i="99"/>
  <c r="BD24" i="99"/>
  <c r="BD23" i="99"/>
  <c r="BD22" i="99"/>
  <c r="BD21" i="99"/>
  <c r="BD20" i="99"/>
  <c r="BD19" i="99"/>
  <c r="BB74" i="112" l="1"/>
  <c r="BB73" i="112"/>
  <c r="BB72" i="112"/>
  <c r="BB70" i="112"/>
  <c r="BB69" i="112"/>
  <c r="BB67" i="112"/>
  <c r="BB66" i="112"/>
  <c r="BB65" i="112"/>
  <c r="BB64" i="112"/>
  <c r="BB63" i="112"/>
  <c r="BB61" i="112"/>
  <c r="BB60" i="112"/>
  <c r="BB59" i="112"/>
  <c r="BB58" i="112"/>
  <c r="BB57" i="112"/>
  <c r="BB56" i="112"/>
  <c r="BB55" i="112"/>
  <c r="BB53" i="112"/>
  <c r="BB52" i="112"/>
  <c r="BB51" i="112"/>
  <c r="BB50" i="112"/>
  <c r="BB48" i="112"/>
  <c r="BB47" i="112"/>
  <c r="BB46" i="112"/>
  <c r="BB45" i="112"/>
  <c r="BB44" i="112"/>
  <c r="BB43" i="112"/>
  <c r="BB41" i="112"/>
  <c r="BB40" i="112"/>
  <c r="BB39" i="112"/>
  <c r="BB38" i="112"/>
  <c r="BB37" i="112"/>
  <c r="BB35" i="112"/>
  <c r="BB34" i="112"/>
  <c r="BB33" i="112"/>
  <c r="BB32" i="112"/>
  <c r="BB31" i="112"/>
  <c r="BB29" i="112"/>
  <c r="BB28" i="112"/>
  <c r="BB27" i="112"/>
  <c r="BB25" i="112"/>
  <c r="BB24" i="112"/>
  <c r="BB23" i="112"/>
  <c r="BB22" i="112"/>
  <c r="BB21" i="112"/>
  <c r="BB20" i="112"/>
  <c r="BB19" i="112"/>
  <c r="BB18" i="112"/>
  <c r="BB17" i="112"/>
  <c r="Q4" i="97" l="1"/>
  <c r="Q5" i="97"/>
  <c r="Q6" i="97"/>
  <c r="Q7" i="97"/>
  <c r="Q8" i="97"/>
  <c r="Q9" i="97"/>
  <c r="Q10" i="97"/>
  <c r="Q11" i="97"/>
  <c r="Q12" i="97"/>
  <c r="Q13" i="97"/>
  <c r="Q14" i="97"/>
  <c r="Q15" i="97"/>
  <c r="Q16" i="97"/>
  <c r="Q17" i="97"/>
  <c r="Q18" i="97"/>
  <c r="Q19" i="97"/>
  <c r="Q20" i="97"/>
  <c r="Q21" i="97"/>
  <c r="Q22" i="97"/>
  <c r="Q23" i="97"/>
  <c r="Q24" i="97"/>
  <c r="Q25" i="97"/>
  <c r="Q26" i="97"/>
  <c r="Q27" i="97"/>
  <c r="Q28" i="97"/>
  <c r="Q29" i="97"/>
  <c r="Q30" i="97"/>
  <c r="Q31" i="97"/>
  <c r="Q32" i="97"/>
  <c r="Q33" i="97"/>
  <c r="Q34" i="97"/>
  <c r="Q35" i="97"/>
  <c r="Q36" i="97"/>
  <c r="Q37" i="97"/>
  <c r="Q38" i="97"/>
  <c r="Q39" i="97"/>
  <c r="Q40" i="97"/>
  <c r="Q41" i="97"/>
  <c r="Q42" i="97"/>
  <c r="Q43" i="97"/>
  <c r="Q44" i="97"/>
  <c r="Q45" i="97"/>
  <c r="Q46" i="97"/>
  <c r="Q47" i="97"/>
  <c r="Q48" i="97"/>
  <c r="Q49" i="97"/>
  <c r="Q50" i="97"/>
  <c r="Q51" i="97"/>
  <c r="Q52" i="97"/>
  <c r="Q53" i="97"/>
  <c r="Q64" i="97"/>
  <c r="Q65" i="97"/>
  <c r="Q66" i="97"/>
  <c r="Q67" i="97"/>
  <c r="Q68" i="97"/>
  <c r="Q69" i="97"/>
  <c r="Q70" i="97"/>
  <c r="Q71" i="97"/>
  <c r="Q72" i="97"/>
  <c r="Q73" i="97"/>
  <c r="Q74" i="97"/>
  <c r="Q75" i="97"/>
  <c r="Q76" i="97"/>
  <c r="Q77" i="97"/>
  <c r="Q78" i="97"/>
  <c r="Q79" i="97"/>
  <c r="Q80" i="97"/>
  <c r="Q81" i="97"/>
  <c r="Q82" i="97"/>
  <c r="Q83" i="97"/>
  <c r="Q84" i="97"/>
  <c r="Q85" i="97"/>
  <c r="Q86" i="97"/>
  <c r="Q87" i="97"/>
  <c r="Q88" i="97"/>
  <c r="Q89" i="97"/>
  <c r="Q90" i="97"/>
  <c r="Q91" i="97"/>
  <c r="Q92" i="97"/>
  <c r="Q93" i="97"/>
  <c r="Q94" i="97"/>
  <c r="Q95" i="97"/>
  <c r="AA4" i="97"/>
  <c r="AA5" i="97"/>
  <c r="AA6" i="97"/>
  <c r="AA7" i="97"/>
  <c r="AA8" i="97"/>
  <c r="AA9" i="97"/>
  <c r="AA10" i="97"/>
  <c r="AA11" i="97"/>
  <c r="AA12" i="97"/>
  <c r="AA13" i="97"/>
  <c r="AA14" i="97"/>
  <c r="AA15" i="97"/>
  <c r="AA16" i="97"/>
  <c r="AA17" i="97"/>
  <c r="AA18" i="97"/>
  <c r="AA19" i="97"/>
  <c r="AA20" i="97"/>
  <c r="AA21" i="97"/>
  <c r="AA22" i="97"/>
  <c r="AA23" i="97"/>
  <c r="AA24" i="97"/>
  <c r="AA25" i="97"/>
  <c r="AA26" i="97"/>
  <c r="AA27" i="97"/>
  <c r="AA28" i="97"/>
  <c r="AA29" i="97"/>
  <c r="AA30" i="97"/>
  <c r="AA31" i="97"/>
  <c r="AA32" i="97"/>
  <c r="AA33" i="97"/>
  <c r="AA34" i="97"/>
  <c r="AA35" i="97"/>
  <c r="AA36" i="97"/>
  <c r="AA37" i="97"/>
  <c r="AA38" i="97"/>
  <c r="AA39" i="97"/>
  <c r="AA40" i="97"/>
  <c r="AA41" i="97"/>
  <c r="AA42" i="97"/>
  <c r="AA43" i="97"/>
  <c r="AA44" i="97"/>
  <c r="AA45" i="97"/>
  <c r="AA46" i="97"/>
  <c r="AA47" i="97"/>
  <c r="AA48" i="97"/>
  <c r="AA49" i="97"/>
  <c r="AA50" i="97"/>
  <c r="AA51" i="97"/>
  <c r="AA52" i="97"/>
  <c r="AA53" i="97"/>
  <c r="AA64" i="97"/>
  <c r="AA65" i="97"/>
  <c r="AA66" i="97"/>
  <c r="AA67" i="97"/>
  <c r="AA68" i="97"/>
  <c r="AA69" i="97"/>
  <c r="AA70" i="97"/>
  <c r="AA71" i="97"/>
  <c r="AA72" i="97"/>
  <c r="AA73" i="97"/>
  <c r="AA74" i="97"/>
  <c r="AA75" i="97"/>
  <c r="AA76" i="97"/>
  <c r="AA77" i="97"/>
  <c r="AA78" i="97"/>
  <c r="AA79" i="97"/>
  <c r="AA80" i="97"/>
  <c r="AA81" i="97"/>
  <c r="AA82" i="97"/>
  <c r="AA83" i="97"/>
  <c r="AA84" i="97"/>
  <c r="AA85" i="97"/>
  <c r="AA86" i="97"/>
  <c r="AA87" i="97"/>
  <c r="AA88" i="97"/>
  <c r="AA89" i="97"/>
  <c r="AA90" i="97"/>
  <c r="AA91" i="97"/>
  <c r="AA92" i="97"/>
  <c r="AA93" i="97"/>
  <c r="AA94" i="97"/>
  <c r="AA95" i="97"/>
  <c r="AJ65" i="100"/>
  <c r="AJ64" i="100"/>
  <c r="AJ63" i="100"/>
  <c r="AJ61" i="100"/>
  <c r="AJ60" i="100"/>
  <c r="AJ58" i="100"/>
  <c r="AJ57" i="100"/>
  <c r="AJ56" i="100"/>
  <c r="AJ55" i="100"/>
  <c r="AJ54" i="100"/>
  <c r="AJ51" i="100"/>
  <c r="AJ52" i="100"/>
  <c r="AJ45" i="100" s="1"/>
  <c r="AJ11" i="100" s="1"/>
  <c r="AJ50" i="100"/>
  <c r="AJ49" i="100"/>
  <c r="AJ48" i="100"/>
  <c r="AJ47" i="100"/>
  <c r="AJ46" i="100"/>
  <c r="AJ43" i="100"/>
  <c r="AJ44" i="100"/>
  <c r="AJ42" i="100"/>
  <c r="AJ41" i="100"/>
  <c r="AJ39" i="100"/>
  <c r="AJ38" i="100"/>
  <c r="AJ37" i="100"/>
  <c r="AJ36" i="100"/>
  <c r="AJ35" i="100"/>
  <c r="AJ34" i="100"/>
  <c r="AJ33" i="100" s="1"/>
  <c r="AJ9" i="100" s="1"/>
  <c r="AJ32" i="100"/>
  <c r="AJ31" i="100"/>
  <c r="AJ30" i="100"/>
  <c r="AJ29" i="100"/>
  <c r="AJ28" i="100"/>
  <c r="AJ26" i="100"/>
  <c r="AJ25" i="100"/>
  <c r="AJ24" i="100"/>
  <c r="AJ23" i="100"/>
  <c r="AJ22" i="100"/>
  <c r="AJ20" i="100"/>
  <c r="AJ19" i="100"/>
  <c r="AJ18" i="100"/>
  <c r="AJ17" i="100" s="1"/>
  <c r="AJ6" i="100" s="1"/>
  <c r="AJ16" i="100"/>
  <c r="AJ5" i="100" s="1"/>
  <c r="AJ70" i="100"/>
  <c r="AJ40" i="100"/>
  <c r="AJ10" i="100" s="1"/>
  <c r="D63" i="111"/>
  <c r="E63" i="111"/>
  <c r="I63" i="111"/>
  <c r="J63" i="111"/>
  <c r="K63" i="111"/>
  <c r="O63" i="111"/>
  <c r="E64" i="111"/>
  <c r="F64" i="111"/>
  <c r="G64" i="111"/>
  <c r="H64" i="111"/>
  <c r="L64" i="111"/>
  <c r="M64" i="111"/>
  <c r="N64" i="111"/>
  <c r="E65" i="111"/>
  <c r="J65" i="111"/>
  <c r="K65" i="111"/>
  <c r="O65" i="111"/>
  <c r="P65" i="111"/>
  <c r="D60" i="111"/>
  <c r="E60" i="111"/>
  <c r="F60" i="111"/>
  <c r="G60" i="111"/>
  <c r="G59" i="111" s="1"/>
  <c r="G13" i="111" s="1"/>
  <c r="N60" i="111"/>
  <c r="N59" i="111" s="1"/>
  <c r="N13" i="111" s="1"/>
  <c r="G61" i="111"/>
  <c r="H61" i="111"/>
  <c r="I61" i="111"/>
  <c r="I59" i="111" s="1"/>
  <c r="I13" i="111" s="1"/>
  <c r="J61" i="111"/>
  <c r="K61" i="111"/>
  <c r="N61" i="111"/>
  <c r="O61" i="111"/>
  <c r="P61" i="111"/>
  <c r="D54" i="111"/>
  <c r="K54" i="111"/>
  <c r="L54" i="111"/>
  <c r="M54" i="111"/>
  <c r="G55" i="111"/>
  <c r="K55" i="111"/>
  <c r="L55" i="111"/>
  <c r="M55" i="111"/>
  <c r="N55" i="111"/>
  <c r="O55" i="111"/>
  <c r="J56" i="111"/>
  <c r="P56" i="111"/>
  <c r="D57" i="111"/>
  <c r="E57" i="111"/>
  <c r="F57" i="111"/>
  <c r="G57" i="111"/>
  <c r="J57" i="111"/>
  <c r="K57" i="111"/>
  <c r="M57" i="111"/>
  <c r="F58" i="111"/>
  <c r="P58" i="111"/>
  <c r="F46" i="111"/>
  <c r="G46" i="111"/>
  <c r="J46" i="111"/>
  <c r="K46" i="111"/>
  <c r="P46" i="111"/>
  <c r="E47" i="111"/>
  <c r="F47" i="111"/>
  <c r="I47" i="111"/>
  <c r="J47" i="111"/>
  <c r="K47" i="111"/>
  <c r="L47" i="111"/>
  <c r="M47" i="111"/>
  <c r="N47" i="111"/>
  <c r="P47" i="111"/>
  <c r="H48" i="111"/>
  <c r="I48" i="111"/>
  <c r="N48" i="111"/>
  <c r="O48" i="111"/>
  <c r="P48" i="111"/>
  <c r="D49" i="111"/>
  <c r="E49" i="111"/>
  <c r="F49" i="111"/>
  <c r="I49" i="111"/>
  <c r="J49" i="111"/>
  <c r="F50" i="111"/>
  <c r="G50" i="111"/>
  <c r="L50" i="111"/>
  <c r="M50" i="111"/>
  <c r="N50" i="111"/>
  <c r="O50" i="111"/>
  <c r="E51" i="111"/>
  <c r="F51" i="111"/>
  <c r="I51" i="111"/>
  <c r="J51" i="111"/>
  <c r="O51" i="111"/>
  <c r="P51" i="111"/>
  <c r="D52" i="111"/>
  <c r="E52" i="111"/>
  <c r="H52" i="111"/>
  <c r="I52" i="111"/>
  <c r="J52" i="111"/>
  <c r="K52" i="111"/>
  <c r="L52" i="111"/>
  <c r="M52" i="111"/>
  <c r="C65" i="111"/>
  <c r="C61" i="111"/>
  <c r="C60" i="111"/>
  <c r="C59" i="111" s="1"/>
  <c r="C13" i="111" s="1"/>
  <c r="C54" i="111"/>
  <c r="C52" i="111"/>
  <c r="C47" i="111"/>
  <c r="C46" i="111"/>
  <c r="J41" i="111"/>
  <c r="K41" i="111"/>
  <c r="L41" i="111"/>
  <c r="L40" i="111" s="1"/>
  <c r="L10" i="111" s="1"/>
  <c r="N41" i="111"/>
  <c r="O41" i="111"/>
  <c r="D42" i="111"/>
  <c r="I42" i="111"/>
  <c r="J42" i="111"/>
  <c r="M42" i="111"/>
  <c r="O42" i="111"/>
  <c r="G43" i="111"/>
  <c r="L43" i="111"/>
  <c r="M43" i="111"/>
  <c r="P43" i="111"/>
  <c r="F44" i="111"/>
  <c r="G44" i="111"/>
  <c r="H44" i="111"/>
  <c r="M44" i="111"/>
  <c r="N44" i="111"/>
  <c r="O44" i="111"/>
  <c r="L34" i="111"/>
  <c r="M34" i="111"/>
  <c r="P34" i="111"/>
  <c r="E35" i="111"/>
  <c r="F35" i="111"/>
  <c r="I35" i="111"/>
  <c r="J35" i="111"/>
  <c r="K35" i="111"/>
  <c r="O35" i="111"/>
  <c r="P35" i="111"/>
  <c r="F36" i="111"/>
  <c r="G36" i="111"/>
  <c r="H36" i="111"/>
  <c r="I36" i="111"/>
  <c r="L36" i="111"/>
  <c r="E37" i="111"/>
  <c r="F37" i="111"/>
  <c r="I37" i="111"/>
  <c r="J37" i="111"/>
  <c r="K37" i="111"/>
  <c r="L37" i="111"/>
  <c r="O37" i="111"/>
  <c r="P37" i="111"/>
  <c r="D38" i="111"/>
  <c r="E38" i="111"/>
  <c r="F38" i="111"/>
  <c r="H38" i="111"/>
  <c r="I38" i="111"/>
  <c r="L38" i="111"/>
  <c r="M38" i="111"/>
  <c r="N38" i="111"/>
  <c r="O38" i="111"/>
  <c r="K39" i="111"/>
  <c r="L39" i="111"/>
  <c r="O39" i="111"/>
  <c r="D28" i="111"/>
  <c r="M28" i="111"/>
  <c r="N28" i="111"/>
  <c r="E29" i="111"/>
  <c r="F29" i="111"/>
  <c r="G29" i="111"/>
  <c r="H29" i="111"/>
  <c r="K29" i="111"/>
  <c r="P29" i="111"/>
  <c r="D30" i="111"/>
  <c r="H30" i="111"/>
  <c r="I30" i="111"/>
  <c r="J30" i="111"/>
  <c r="K30" i="111"/>
  <c r="N30" i="111"/>
  <c r="O30" i="111"/>
  <c r="P30" i="111"/>
  <c r="D31" i="111"/>
  <c r="E31" i="111"/>
  <c r="F31" i="111"/>
  <c r="G31" i="111"/>
  <c r="K31" i="111"/>
  <c r="L31" i="111"/>
  <c r="M31" i="111"/>
  <c r="I32" i="111"/>
  <c r="J32" i="111"/>
  <c r="N32" i="111"/>
  <c r="O32" i="111"/>
  <c r="P32" i="111"/>
  <c r="D22" i="111"/>
  <c r="D21" i="111" s="1"/>
  <c r="D7" i="111" s="1"/>
  <c r="G22" i="111"/>
  <c r="H22" i="111"/>
  <c r="I22" i="111"/>
  <c r="N22" i="111"/>
  <c r="D23" i="111"/>
  <c r="E23" i="111"/>
  <c r="F23" i="111"/>
  <c r="G23" i="111"/>
  <c r="J23" i="111"/>
  <c r="D24" i="111"/>
  <c r="G24" i="111"/>
  <c r="H24" i="111"/>
  <c r="I24" i="111"/>
  <c r="J24" i="111"/>
  <c r="M24" i="111"/>
  <c r="N24" i="111"/>
  <c r="O24" i="111"/>
  <c r="P24" i="111"/>
  <c r="D25" i="111"/>
  <c r="G25" i="111"/>
  <c r="J25" i="111"/>
  <c r="K25" i="111"/>
  <c r="L25" i="111"/>
  <c r="M25" i="111"/>
  <c r="P25" i="111"/>
  <c r="D26" i="111"/>
  <c r="E26" i="111"/>
  <c r="F26" i="111"/>
  <c r="G26" i="111"/>
  <c r="H26" i="111"/>
  <c r="I26" i="111"/>
  <c r="J26" i="111"/>
  <c r="M26" i="111"/>
  <c r="P26" i="111"/>
  <c r="E18" i="111"/>
  <c r="F18" i="111"/>
  <c r="H18" i="111"/>
  <c r="I18" i="111"/>
  <c r="J18" i="111"/>
  <c r="K18" i="111"/>
  <c r="L18" i="111"/>
  <c r="M18" i="111"/>
  <c r="P18" i="111"/>
  <c r="D19" i="111"/>
  <c r="E19" i="111"/>
  <c r="E17" i="111" s="1"/>
  <c r="E6" i="111" s="1"/>
  <c r="F19" i="111"/>
  <c r="H19" i="111"/>
  <c r="I19" i="111"/>
  <c r="K19" i="111"/>
  <c r="L19" i="111"/>
  <c r="M19" i="111"/>
  <c r="N19" i="111"/>
  <c r="O19" i="111"/>
  <c r="F20" i="111"/>
  <c r="G20" i="111"/>
  <c r="H20" i="111"/>
  <c r="I20" i="111"/>
  <c r="K20" i="111"/>
  <c r="L20" i="111"/>
  <c r="E16" i="111"/>
  <c r="E5" i="111" s="1"/>
  <c r="F16" i="111"/>
  <c r="F5" i="111" s="1"/>
  <c r="H16" i="111"/>
  <c r="I16" i="111"/>
  <c r="K16" i="111"/>
  <c r="K5" i="111" s="1"/>
  <c r="L16" i="111"/>
  <c r="L5" i="111" s="1"/>
  <c r="O16" i="111"/>
  <c r="O5" i="111" s="1"/>
  <c r="P16" i="111"/>
  <c r="P5" i="111" s="1"/>
  <c r="C43" i="111"/>
  <c r="C42" i="111"/>
  <c r="C44" i="111"/>
  <c r="C35" i="111"/>
  <c r="C34" i="111"/>
  <c r="C28" i="111"/>
  <c r="C23" i="111"/>
  <c r="C24" i="111"/>
  <c r="C25" i="111"/>
  <c r="C26" i="111"/>
  <c r="C22" i="111"/>
  <c r="C19" i="111"/>
  <c r="C20" i="111"/>
  <c r="D72" i="111"/>
  <c r="D16" i="111" s="1"/>
  <c r="D5" i="111" s="1"/>
  <c r="E72" i="111"/>
  <c r="F72" i="111"/>
  <c r="G72" i="111"/>
  <c r="G16" i="111" s="1"/>
  <c r="G5" i="111" s="1"/>
  <c r="H72" i="111"/>
  <c r="I72" i="111"/>
  <c r="J72" i="111"/>
  <c r="J16" i="111" s="1"/>
  <c r="J5" i="111" s="1"/>
  <c r="K72" i="111"/>
  <c r="L72" i="111"/>
  <c r="M72" i="111"/>
  <c r="M16" i="111" s="1"/>
  <c r="M5" i="111" s="1"/>
  <c r="N72" i="111"/>
  <c r="O72" i="111"/>
  <c r="P72" i="111"/>
  <c r="D73" i="111"/>
  <c r="E73" i="111"/>
  <c r="F73" i="111"/>
  <c r="G73" i="111"/>
  <c r="G18" i="111" s="1"/>
  <c r="H73" i="111"/>
  <c r="I73" i="111"/>
  <c r="J73" i="111"/>
  <c r="K73" i="111"/>
  <c r="L73" i="111"/>
  <c r="M73" i="111"/>
  <c r="N73" i="111"/>
  <c r="N18" i="111" s="1"/>
  <c r="O73" i="111"/>
  <c r="O18" i="111" s="1"/>
  <c r="P73" i="111"/>
  <c r="D74" i="111"/>
  <c r="E74" i="111"/>
  <c r="F74" i="111"/>
  <c r="G74" i="111"/>
  <c r="H74" i="111"/>
  <c r="I74" i="111"/>
  <c r="J74" i="111"/>
  <c r="J19" i="111" s="1"/>
  <c r="K74" i="111"/>
  <c r="L74" i="111"/>
  <c r="M74" i="111"/>
  <c r="N74" i="111"/>
  <c r="O74" i="111"/>
  <c r="P74" i="111"/>
  <c r="P19" i="111" s="1"/>
  <c r="D75" i="111"/>
  <c r="D20" i="111" s="1"/>
  <c r="E75" i="111"/>
  <c r="E20" i="111" s="1"/>
  <c r="F75" i="111"/>
  <c r="G75" i="111"/>
  <c r="H75" i="111"/>
  <c r="I75" i="111"/>
  <c r="J75" i="111"/>
  <c r="K75" i="111"/>
  <c r="L75" i="111"/>
  <c r="M75" i="111"/>
  <c r="M20" i="111" s="1"/>
  <c r="N75" i="111"/>
  <c r="N20" i="111" s="1"/>
  <c r="O75" i="111"/>
  <c r="O20" i="111" s="1"/>
  <c r="P75" i="111"/>
  <c r="P20" i="111" s="1"/>
  <c r="D76" i="111"/>
  <c r="E76" i="111"/>
  <c r="E22" i="111" s="1"/>
  <c r="F76" i="111"/>
  <c r="F22" i="111" s="1"/>
  <c r="G76" i="111"/>
  <c r="H76" i="111"/>
  <c r="I76" i="111"/>
  <c r="J76" i="111"/>
  <c r="J22" i="111" s="1"/>
  <c r="J21" i="111" s="1"/>
  <c r="J7" i="111" s="1"/>
  <c r="K76" i="111"/>
  <c r="K22" i="111" s="1"/>
  <c r="K21" i="111" s="1"/>
  <c r="K7" i="111" s="1"/>
  <c r="L76" i="111"/>
  <c r="L22" i="111" s="1"/>
  <c r="L21" i="111" s="1"/>
  <c r="L7" i="111" s="1"/>
  <c r="M76" i="111"/>
  <c r="M22" i="111" s="1"/>
  <c r="M21" i="111" s="1"/>
  <c r="M7" i="111" s="1"/>
  <c r="N76" i="111"/>
  <c r="O76" i="111"/>
  <c r="O22" i="111" s="1"/>
  <c r="P76" i="111"/>
  <c r="P22" i="111" s="1"/>
  <c r="D77" i="111"/>
  <c r="E77" i="111"/>
  <c r="F77" i="111"/>
  <c r="G77" i="111"/>
  <c r="H77" i="111"/>
  <c r="H23" i="111" s="1"/>
  <c r="I77" i="111"/>
  <c r="I23" i="111" s="1"/>
  <c r="J77" i="111"/>
  <c r="K77" i="111"/>
  <c r="K23" i="111" s="1"/>
  <c r="L77" i="111"/>
  <c r="L23" i="111" s="1"/>
  <c r="M77" i="111"/>
  <c r="M23" i="111" s="1"/>
  <c r="N77" i="111"/>
  <c r="N23" i="111" s="1"/>
  <c r="O77" i="111"/>
  <c r="O23" i="111" s="1"/>
  <c r="P77" i="111"/>
  <c r="P23" i="111" s="1"/>
  <c r="D78" i="111"/>
  <c r="E78" i="111"/>
  <c r="E24" i="111" s="1"/>
  <c r="F78" i="111"/>
  <c r="F24" i="111" s="1"/>
  <c r="G78" i="111"/>
  <c r="H78" i="111"/>
  <c r="I78" i="111"/>
  <c r="J78" i="111"/>
  <c r="K78" i="111"/>
  <c r="K24" i="111" s="1"/>
  <c r="L78" i="111"/>
  <c r="L24" i="111" s="1"/>
  <c r="M78" i="111"/>
  <c r="N78" i="111"/>
  <c r="O78" i="111"/>
  <c r="P78" i="111"/>
  <c r="D79" i="111"/>
  <c r="E79" i="111"/>
  <c r="E25" i="111" s="1"/>
  <c r="F79" i="111"/>
  <c r="F25" i="111" s="1"/>
  <c r="G79" i="111"/>
  <c r="H79" i="111"/>
  <c r="H25" i="111" s="1"/>
  <c r="I79" i="111"/>
  <c r="I25" i="111" s="1"/>
  <c r="J79" i="111"/>
  <c r="K79" i="111"/>
  <c r="L79" i="111"/>
  <c r="M79" i="111"/>
  <c r="N79" i="111"/>
  <c r="N25" i="111" s="1"/>
  <c r="O79" i="111"/>
  <c r="O25" i="111" s="1"/>
  <c r="P79" i="111"/>
  <c r="D80" i="111"/>
  <c r="E80" i="111"/>
  <c r="F80" i="111"/>
  <c r="G80" i="111"/>
  <c r="H80" i="111"/>
  <c r="I80" i="111"/>
  <c r="J80" i="111"/>
  <c r="K80" i="111"/>
  <c r="K26" i="111" s="1"/>
  <c r="L80" i="111"/>
  <c r="L26" i="111" s="1"/>
  <c r="M80" i="111"/>
  <c r="N80" i="111"/>
  <c r="N26" i="111" s="1"/>
  <c r="O80" i="111"/>
  <c r="O26" i="111" s="1"/>
  <c r="P80" i="111"/>
  <c r="D81" i="111"/>
  <c r="E81" i="111"/>
  <c r="E28" i="111" s="1"/>
  <c r="F81" i="111"/>
  <c r="F28" i="111" s="1"/>
  <c r="G81" i="111"/>
  <c r="G28" i="111" s="1"/>
  <c r="H81" i="111"/>
  <c r="H28" i="111" s="1"/>
  <c r="I81" i="111"/>
  <c r="I28" i="111" s="1"/>
  <c r="I27" i="111" s="1"/>
  <c r="I8" i="111" s="1"/>
  <c r="J81" i="111"/>
  <c r="J28" i="111" s="1"/>
  <c r="K81" i="111"/>
  <c r="K28" i="111" s="1"/>
  <c r="L81" i="111"/>
  <c r="L28" i="111" s="1"/>
  <c r="M81" i="111"/>
  <c r="N81" i="111"/>
  <c r="O81" i="111"/>
  <c r="O28" i="111" s="1"/>
  <c r="P81" i="111"/>
  <c r="P28" i="111" s="1"/>
  <c r="D82" i="111"/>
  <c r="D29" i="111" s="1"/>
  <c r="E82" i="111"/>
  <c r="F82" i="111"/>
  <c r="G82" i="111"/>
  <c r="H82" i="111"/>
  <c r="I82" i="111"/>
  <c r="I29" i="111" s="1"/>
  <c r="J82" i="111"/>
  <c r="J29" i="111" s="1"/>
  <c r="K82" i="111"/>
  <c r="L82" i="111"/>
  <c r="L29" i="111" s="1"/>
  <c r="M82" i="111"/>
  <c r="M29" i="111" s="1"/>
  <c r="N82" i="111"/>
  <c r="N29" i="111" s="1"/>
  <c r="O82" i="111"/>
  <c r="O29" i="111" s="1"/>
  <c r="P82" i="111"/>
  <c r="D83" i="111"/>
  <c r="E83" i="111"/>
  <c r="E30" i="111" s="1"/>
  <c r="F83" i="111"/>
  <c r="F30" i="111" s="1"/>
  <c r="G83" i="111"/>
  <c r="G30" i="111" s="1"/>
  <c r="H83" i="111"/>
  <c r="I83" i="111"/>
  <c r="J83" i="111"/>
  <c r="K83" i="111"/>
  <c r="L83" i="111"/>
  <c r="L30" i="111" s="1"/>
  <c r="M83" i="111"/>
  <c r="M30" i="111" s="1"/>
  <c r="N83" i="111"/>
  <c r="O83" i="111"/>
  <c r="P83" i="111"/>
  <c r="D84" i="111"/>
  <c r="E84" i="111"/>
  <c r="F84" i="111"/>
  <c r="G84" i="111"/>
  <c r="H84" i="111"/>
  <c r="H31" i="111" s="1"/>
  <c r="I84" i="111"/>
  <c r="I31" i="111" s="1"/>
  <c r="J84" i="111"/>
  <c r="J31" i="111" s="1"/>
  <c r="K84" i="111"/>
  <c r="L84" i="111"/>
  <c r="M84" i="111"/>
  <c r="N84" i="111"/>
  <c r="N31" i="111" s="1"/>
  <c r="O84" i="111"/>
  <c r="O31" i="111" s="1"/>
  <c r="P84" i="111"/>
  <c r="P31" i="111" s="1"/>
  <c r="D85" i="111"/>
  <c r="D32" i="111" s="1"/>
  <c r="E85" i="111"/>
  <c r="E32" i="111" s="1"/>
  <c r="F85" i="111"/>
  <c r="F32" i="111" s="1"/>
  <c r="G85" i="111"/>
  <c r="G32" i="111" s="1"/>
  <c r="H85" i="111"/>
  <c r="H32" i="111" s="1"/>
  <c r="I85" i="111"/>
  <c r="J85" i="111"/>
  <c r="K85" i="111"/>
  <c r="K32" i="111" s="1"/>
  <c r="L85" i="111"/>
  <c r="L32" i="111" s="1"/>
  <c r="M85" i="111"/>
  <c r="M32" i="111" s="1"/>
  <c r="N85" i="111"/>
  <c r="O85" i="111"/>
  <c r="P85" i="111"/>
  <c r="D86" i="111"/>
  <c r="D34" i="111" s="1"/>
  <c r="E86" i="111"/>
  <c r="E34" i="111" s="1"/>
  <c r="F86" i="111"/>
  <c r="F34" i="111" s="1"/>
  <c r="G86" i="111"/>
  <c r="G34" i="111" s="1"/>
  <c r="H86" i="111"/>
  <c r="H34" i="111" s="1"/>
  <c r="I86" i="111"/>
  <c r="I34" i="111" s="1"/>
  <c r="J86" i="111"/>
  <c r="J34" i="111" s="1"/>
  <c r="K86" i="111"/>
  <c r="K34" i="111" s="1"/>
  <c r="L86" i="111"/>
  <c r="M86" i="111"/>
  <c r="N86" i="111"/>
  <c r="N34" i="111" s="1"/>
  <c r="O86" i="111"/>
  <c r="O34" i="111" s="1"/>
  <c r="P86" i="111"/>
  <c r="D87" i="111"/>
  <c r="D35" i="111" s="1"/>
  <c r="E87" i="111"/>
  <c r="F87" i="111"/>
  <c r="G87" i="111"/>
  <c r="G35" i="111" s="1"/>
  <c r="H87" i="111"/>
  <c r="H35" i="111" s="1"/>
  <c r="I87" i="111"/>
  <c r="J87" i="111"/>
  <c r="K87" i="111"/>
  <c r="L87" i="111"/>
  <c r="L35" i="111" s="1"/>
  <c r="L33" i="111" s="1"/>
  <c r="L9" i="111" s="1"/>
  <c r="M87" i="111"/>
  <c r="M35" i="111" s="1"/>
  <c r="N87" i="111"/>
  <c r="N35" i="111" s="1"/>
  <c r="O87" i="111"/>
  <c r="P87" i="111"/>
  <c r="D88" i="111"/>
  <c r="D36" i="111" s="1"/>
  <c r="E88" i="111"/>
  <c r="E36" i="111" s="1"/>
  <c r="F88" i="111"/>
  <c r="G88" i="111"/>
  <c r="H88" i="111"/>
  <c r="I88" i="111"/>
  <c r="J88" i="111"/>
  <c r="J36" i="111" s="1"/>
  <c r="K88" i="111"/>
  <c r="K36" i="111" s="1"/>
  <c r="L88" i="111"/>
  <c r="M88" i="111"/>
  <c r="M36" i="111" s="1"/>
  <c r="N88" i="111"/>
  <c r="N36" i="111" s="1"/>
  <c r="O88" i="111"/>
  <c r="O36" i="111" s="1"/>
  <c r="P88" i="111"/>
  <c r="P36" i="111" s="1"/>
  <c r="D89" i="111"/>
  <c r="D37" i="111" s="1"/>
  <c r="E89" i="111"/>
  <c r="F89" i="111"/>
  <c r="G89" i="111"/>
  <c r="G37" i="111" s="1"/>
  <c r="H89" i="111"/>
  <c r="H37" i="111" s="1"/>
  <c r="I89" i="111"/>
  <c r="J89" i="111"/>
  <c r="K89" i="111"/>
  <c r="L89" i="111"/>
  <c r="M89" i="111"/>
  <c r="M37" i="111" s="1"/>
  <c r="N89" i="111"/>
  <c r="N37" i="111" s="1"/>
  <c r="O89" i="111"/>
  <c r="P89" i="111"/>
  <c r="D90" i="111"/>
  <c r="E90" i="111"/>
  <c r="F90" i="111"/>
  <c r="G90" i="111"/>
  <c r="G38" i="111" s="1"/>
  <c r="H90" i="111"/>
  <c r="I90" i="111"/>
  <c r="J90" i="111"/>
  <c r="J38" i="111" s="1"/>
  <c r="K90" i="111"/>
  <c r="K38" i="111" s="1"/>
  <c r="L90" i="111"/>
  <c r="M90" i="111"/>
  <c r="N90" i="111"/>
  <c r="O90" i="111"/>
  <c r="P90" i="111"/>
  <c r="P38" i="111" s="1"/>
  <c r="D91" i="111"/>
  <c r="D39" i="111" s="1"/>
  <c r="E91" i="111"/>
  <c r="E39" i="111" s="1"/>
  <c r="F91" i="111"/>
  <c r="F39" i="111" s="1"/>
  <c r="G91" i="111"/>
  <c r="G39" i="111" s="1"/>
  <c r="H91" i="111"/>
  <c r="H39" i="111" s="1"/>
  <c r="I91" i="111"/>
  <c r="I39" i="111" s="1"/>
  <c r="J91" i="111"/>
  <c r="J39" i="111" s="1"/>
  <c r="K91" i="111"/>
  <c r="L91" i="111"/>
  <c r="M91" i="111"/>
  <c r="M39" i="111" s="1"/>
  <c r="N91" i="111"/>
  <c r="N39" i="111" s="1"/>
  <c r="O91" i="111"/>
  <c r="P91" i="111"/>
  <c r="P39" i="111" s="1"/>
  <c r="G92" i="111"/>
  <c r="G41" i="111" s="1"/>
  <c r="H92" i="111"/>
  <c r="H41" i="111" s="1"/>
  <c r="I92" i="111"/>
  <c r="I41" i="111" s="1"/>
  <c r="J92" i="111"/>
  <c r="K92" i="111"/>
  <c r="L92" i="111"/>
  <c r="M92" i="111"/>
  <c r="M41" i="111" s="1"/>
  <c r="M40" i="111" s="1"/>
  <c r="M10" i="111" s="1"/>
  <c r="N92" i="111"/>
  <c r="O92" i="111"/>
  <c r="P92" i="111"/>
  <c r="P41" i="111" s="1"/>
  <c r="P40" i="111" s="1"/>
  <c r="P10" i="111" s="1"/>
  <c r="D93" i="111"/>
  <c r="D44" i="111" s="1"/>
  <c r="E93" i="111"/>
  <c r="E44" i="111" s="1"/>
  <c r="F93" i="111"/>
  <c r="G93" i="111"/>
  <c r="H93" i="111"/>
  <c r="I93" i="111"/>
  <c r="I44" i="111" s="1"/>
  <c r="J93" i="111"/>
  <c r="J44" i="111" s="1"/>
  <c r="K93" i="111"/>
  <c r="K44" i="111" s="1"/>
  <c r="L93" i="111"/>
  <c r="L44" i="111" s="1"/>
  <c r="M93" i="111"/>
  <c r="N93" i="111"/>
  <c r="O93" i="111"/>
  <c r="P93" i="111"/>
  <c r="P44" i="111" s="1"/>
  <c r="D94" i="111"/>
  <c r="E94" i="111"/>
  <c r="E42" i="111" s="1"/>
  <c r="F94" i="111"/>
  <c r="F42" i="111" s="1"/>
  <c r="G94" i="111"/>
  <c r="G42" i="111" s="1"/>
  <c r="H94" i="111"/>
  <c r="H42" i="111" s="1"/>
  <c r="I94" i="111"/>
  <c r="J94" i="111"/>
  <c r="K94" i="111"/>
  <c r="K42" i="111" s="1"/>
  <c r="L94" i="111"/>
  <c r="L42" i="111" s="1"/>
  <c r="M94" i="111"/>
  <c r="N94" i="111"/>
  <c r="N42" i="111" s="1"/>
  <c r="O94" i="111"/>
  <c r="P94" i="111"/>
  <c r="P42" i="111" s="1"/>
  <c r="D95" i="111"/>
  <c r="D43" i="111" s="1"/>
  <c r="E95" i="111"/>
  <c r="E43" i="111" s="1"/>
  <c r="F95" i="111"/>
  <c r="F43" i="111" s="1"/>
  <c r="G95" i="111"/>
  <c r="H95" i="111"/>
  <c r="H43" i="111" s="1"/>
  <c r="I95" i="111"/>
  <c r="I43" i="111" s="1"/>
  <c r="J95" i="111"/>
  <c r="J43" i="111" s="1"/>
  <c r="K95" i="111"/>
  <c r="K43" i="111" s="1"/>
  <c r="K40" i="111" s="1"/>
  <c r="K10" i="111" s="1"/>
  <c r="L95" i="111"/>
  <c r="M95" i="111"/>
  <c r="N95" i="111"/>
  <c r="N43" i="111" s="1"/>
  <c r="O95" i="111"/>
  <c r="O43" i="111" s="1"/>
  <c r="P95" i="111"/>
  <c r="D96" i="111"/>
  <c r="D46" i="111" s="1"/>
  <c r="E96" i="111"/>
  <c r="E46" i="111" s="1"/>
  <c r="F96" i="111"/>
  <c r="G96" i="111"/>
  <c r="H96" i="111"/>
  <c r="H46" i="111" s="1"/>
  <c r="I96" i="111"/>
  <c r="I46" i="111" s="1"/>
  <c r="J96" i="111"/>
  <c r="K96" i="111"/>
  <c r="L96" i="111"/>
  <c r="L46" i="111" s="1"/>
  <c r="M96" i="111"/>
  <c r="M46" i="111" s="1"/>
  <c r="M45" i="111" s="1"/>
  <c r="M11" i="111" s="1"/>
  <c r="N96" i="111"/>
  <c r="N46" i="111" s="1"/>
  <c r="O96" i="111"/>
  <c r="O46" i="111" s="1"/>
  <c r="P96" i="111"/>
  <c r="D97" i="111"/>
  <c r="E97" i="111"/>
  <c r="F97" i="111"/>
  <c r="G97" i="111"/>
  <c r="G49" i="111" s="1"/>
  <c r="H97" i="111"/>
  <c r="H49" i="111" s="1"/>
  <c r="I97" i="111"/>
  <c r="J97" i="111"/>
  <c r="K97" i="111"/>
  <c r="K49" i="111" s="1"/>
  <c r="L97" i="111"/>
  <c r="L49" i="111" s="1"/>
  <c r="M97" i="111"/>
  <c r="M49" i="111" s="1"/>
  <c r="N97" i="111"/>
  <c r="N49" i="111" s="1"/>
  <c r="O97" i="111"/>
  <c r="O49" i="111" s="1"/>
  <c r="P97" i="111"/>
  <c r="P49" i="111" s="1"/>
  <c r="D98" i="111"/>
  <c r="D47" i="111" s="1"/>
  <c r="E98" i="111"/>
  <c r="F98" i="111"/>
  <c r="G98" i="111"/>
  <c r="G47" i="111" s="1"/>
  <c r="H98" i="111"/>
  <c r="H47" i="111" s="1"/>
  <c r="I98" i="111"/>
  <c r="J98" i="111"/>
  <c r="K98" i="111"/>
  <c r="L98" i="111"/>
  <c r="M98" i="111"/>
  <c r="N98" i="111"/>
  <c r="O98" i="111"/>
  <c r="O47" i="111" s="1"/>
  <c r="P98" i="111"/>
  <c r="D99" i="111"/>
  <c r="D48" i="111" s="1"/>
  <c r="E99" i="111"/>
  <c r="E48" i="111" s="1"/>
  <c r="F99" i="111"/>
  <c r="F48" i="111" s="1"/>
  <c r="G99" i="111"/>
  <c r="G48" i="111" s="1"/>
  <c r="H99" i="111"/>
  <c r="I99" i="111"/>
  <c r="J99" i="111"/>
  <c r="J48" i="111" s="1"/>
  <c r="K99" i="111"/>
  <c r="K48" i="111" s="1"/>
  <c r="L99" i="111"/>
  <c r="L48" i="111" s="1"/>
  <c r="M99" i="111"/>
  <c r="M48" i="111" s="1"/>
  <c r="N99" i="111"/>
  <c r="O99" i="111"/>
  <c r="P99" i="111"/>
  <c r="D100" i="111"/>
  <c r="D50" i="111" s="1"/>
  <c r="E100" i="111"/>
  <c r="E50" i="111" s="1"/>
  <c r="F100" i="111"/>
  <c r="G100" i="111"/>
  <c r="H100" i="111"/>
  <c r="H50" i="111" s="1"/>
  <c r="I100" i="111"/>
  <c r="I50" i="111" s="1"/>
  <c r="J100" i="111"/>
  <c r="J50" i="111" s="1"/>
  <c r="K100" i="111"/>
  <c r="K50" i="111" s="1"/>
  <c r="L100" i="111"/>
  <c r="M100" i="111"/>
  <c r="N100" i="111"/>
  <c r="O100" i="111"/>
  <c r="P100" i="111"/>
  <c r="P50" i="111" s="1"/>
  <c r="D101" i="111"/>
  <c r="D51" i="111" s="1"/>
  <c r="E101" i="111"/>
  <c r="F101" i="111"/>
  <c r="G101" i="111"/>
  <c r="G51" i="111" s="1"/>
  <c r="H101" i="111"/>
  <c r="H51" i="111" s="1"/>
  <c r="I101" i="111"/>
  <c r="J101" i="111"/>
  <c r="K101" i="111"/>
  <c r="K51" i="111" s="1"/>
  <c r="L101" i="111"/>
  <c r="L51" i="111" s="1"/>
  <c r="M101" i="111"/>
  <c r="M51" i="111" s="1"/>
  <c r="N101" i="111"/>
  <c r="N51" i="111" s="1"/>
  <c r="O101" i="111"/>
  <c r="P101" i="111"/>
  <c r="D102" i="111"/>
  <c r="E102" i="111"/>
  <c r="F102" i="111"/>
  <c r="F52" i="111" s="1"/>
  <c r="G102" i="111"/>
  <c r="G52" i="111" s="1"/>
  <c r="H102" i="111"/>
  <c r="I102" i="111"/>
  <c r="J102" i="111"/>
  <c r="K102" i="111"/>
  <c r="L102" i="111"/>
  <c r="M102" i="111"/>
  <c r="N102" i="111"/>
  <c r="N52" i="111" s="1"/>
  <c r="O102" i="111"/>
  <c r="O52" i="111" s="1"/>
  <c r="P102" i="111"/>
  <c r="P52" i="111" s="1"/>
  <c r="D103" i="111"/>
  <c r="E103" i="111"/>
  <c r="E54" i="111" s="1"/>
  <c r="F103" i="111"/>
  <c r="F54" i="111" s="1"/>
  <c r="G103" i="111"/>
  <c r="G54" i="111" s="1"/>
  <c r="H103" i="111"/>
  <c r="H54" i="111" s="1"/>
  <c r="I103" i="111"/>
  <c r="I54" i="111" s="1"/>
  <c r="J103" i="111"/>
  <c r="J54" i="111" s="1"/>
  <c r="K103" i="111"/>
  <c r="L103" i="111"/>
  <c r="M103" i="111"/>
  <c r="N103" i="111"/>
  <c r="N54" i="111" s="1"/>
  <c r="O103" i="111"/>
  <c r="O54" i="111" s="1"/>
  <c r="P103" i="111"/>
  <c r="P54" i="111" s="1"/>
  <c r="D104" i="111"/>
  <c r="D55" i="111" s="1"/>
  <c r="E104" i="111"/>
  <c r="E55" i="111" s="1"/>
  <c r="E53" i="111" s="1"/>
  <c r="E12" i="111" s="1"/>
  <c r="F104" i="111"/>
  <c r="F55" i="111" s="1"/>
  <c r="F53" i="111" s="1"/>
  <c r="F12" i="111" s="1"/>
  <c r="G104" i="111"/>
  <c r="H104" i="111"/>
  <c r="H55" i="111" s="1"/>
  <c r="I104" i="111"/>
  <c r="I55" i="111" s="1"/>
  <c r="J104" i="111"/>
  <c r="J55" i="111" s="1"/>
  <c r="K104" i="111"/>
  <c r="L104" i="111"/>
  <c r="M104" i="111"/>
  <c r="N104" i="111"/>
  <c r="O104" i="111"/>
  <c r="P104" i="111"/>
  <c r="P55" i="111" s="1"/>
  <c r="D105" i="111"/>
  <c r="D56" i="111" s="1"/>
  <c r="E105" i="111"/>
  <c r="E56" i="111" s="1"/>
  <c r="F105" i="111"/>
  <c r="F56" i="111" s="1"/>
  <c r="G105" i="111"/>
  <c r="G56" i="111" s="1"/>
  <c r="G53" i="111" s="1"/>
  <c r="G12" i="111" s="1"/>
  <c r="H105" i="111"/>
  <c r="H56" i="111" s="1"/>
  <c r="I105" i="111"/>
  <c r="I56" i="111" s="1"/>
  <c r="I53" i="111" s="1"/>
  <c r="I12" i="111" s="1"/>
  <c r="J105" i="111"/>
  <c r="K105" i="111"/>
  <c r="K56" i="111" s="1"/>
  <c r="L105" i="111"/>
  <c r="L56" i="111" s="1"/>
  <c r="M105" i="111"/>
  <c r="M56" i="111" s="1"/>
  <c r="N105" i="111"/>
  <c r="N56" i="111" s="1"/>
  <c r="O105" i="111"/>
  <c r="O56" i="111" s="1"/>
  <c r="P105" i="111"/>
  <c r="D106" i="111"/>
  <c r="E106" i="111"/>
  <c r="F106" i="111"/>
  <c r="G106" i="111"/>
  <c r="H106" i="111"/>
  <c r="H57" i="111" s="1"/>
  <c r="I106" i="111"/>
  <c r="I57" i="111" s="1"/>
  <c r="J106" i="111"/>
  <c r="K106" i="111"/>
  <c r="L106" i="111"/>
  <c r="L57" i="111" s="1"/>
  <c r="M106" i="111"/>
  <c r="N106" i="111"/>
  <c r="N57" i="111" s="1"/>
  <c r="O106" i="111"/>
  <c r="O57" i="111" s="1"/>
  <c r="P106" i="111"/>
  <c r="P57" i="111" s="1"/>
  <c r="D107" i="111"/>
  <c r="D58" i="111" s="1"/>
  <c r="E107" i="111"/>
  <c r="E58" i="111" s="1"/>
  <c r="F107" i="111"/>
  <c r="G107" i="111"/>
  <c r="G58" i="111" s="1"/>
  <c r="H107" i="111"/>
  <c r="H58" i="111" s="1"/>
  <c r="I107" i="111"/>
  <c r="I58" i="111" s="1"/>
  <c r="J107" i="111"/>
  <c r="J58" i="111" s="1"/>
  <c r="K107" i="111"/>
  <c r="K58" i="111" s="1"/>
  <c r="L107" i="111"/>
  <c r="L58" i="111" s="1"/>
  <c r="M107" i="111"/>
  <c r="M58" i="111" s="1"/>
  <c r="N107" i="111"/>
  <c r="N58" i="111" s="1"/>
  <c r="O107" i="111"/>
  <c r="O58" i="111" s="1"/>
  <c r="P107" i="111"/>
  <c r="D108" i="111"/>
  <c r="E108" i="111"/>
  <c r="F108" i="111"/>
  <c r="G108" i="111"/>
  <c r="H108" i="111"/>
  <c r="H60" i="111" s="1"/>
  <c r="H59" i="111" s="1"/>
  <c r="H13" i="111" s="1"/>
  <c r="I108" i="111"/>
  <c r="I60" i="111" s="1"/>
  <c r="J108" i="111"/>
  <c r="J60" i="111" s="1"/>
  <c r="J59" i="111" s="1"/>
  <c r="J13" i="111" s="1"/>
  <c r="K108" i="111"/>
  <c r="K60" i="111" s="1"/>
  <c r="K59" i="111" s="1"/>
  <c r="K13" i="111" s="1"/>
  <c r="L108" i="111"/>
  <c r="L60" i="111" s="1"/>
  <c r="L59" i="111" s="1"/>
  <c r="L13" i="111" s="1"/>
  <c r="M108" i="111"/>
  <c r="M60" i="111" s="1"/>
  <c r="M59" i="111" s="1"/>
  <c r="M13" i="111" s="1"/>
  <c r="N108" i="111"/>
  <c r="O108" i="111"/>
  <c r="O60" i="111" s="1"/>
  <c r="P108" i="111"/>
  <c r="P60" i="111" s="1"/>
  <c r="D109" i="111"/>
  <c r="D61" i="111" s="1"/>
  <c r="D59" i="111" s="1"/>
  <c r="D13" i="111" s="1"/>
  <c r="E109" i="111"/>
  <c r="E61" i="111" s="1"/>
  <c r="E59" i="111" s="1"/>
  <c r="E13" i="111" s="1"/>
  <c r="F109" i="111"/>
  <c r="F61" i="111" s="1"/>
  <c r="F59" i="111" s="1"/>
  <c r="F13" i="111" s="1"/>
  <c r="G109" i="111"/>
  <c r="H109" i="111"/>
  <c r="I109" i="111"/>
  <c r="J109" i="111"/>
  <c r="K109" i="111"/>
  <c r="L109" i="111"/>
  <c r="L61" i="111" s="1"/>
  <c r="M109" i="111"/>
  <c r="M61" i="111" s="1"/>
  <c r="N109" i="111"/>
  <c r="O109" i="111"/>
  <c r="P109" i="111"/>
  <c r="D110" i="111"/>
  <c r="E110" i="111"/>
  <c r="F110" i="111"/>
  <c r="F63" i="111" s="1"/>
  <c r="F62" i="111" s="1"/>
  <c r="F14" i="111" s="1"/>
  <c r="G110" i="111"/>
  <c r="G63" i="111" s="1"/>
  <c r="G62" i="111" s="1"/>
  <c r="G14" i="111" s="1"/>
  <c r="H110" i="111"/>
  <c r="H63" i="111" s="1"/>
  <c r="I110" i="111"/>
  <c r="J110" i="111"/>
  <c r="K110" i="111"/>
  <c r="L110" i="111"/>
  <c r="L63" i="111" s="1"/>
  <c r="L62" i="111" s="1"/>
  <c r="L14" i="111" s="1"/>
  <c r="M110" i="111"/>
  <c r="M63" i="111" s="1"/>
  <c r="M62" i="111" s="1"/>
  <c r="M14" i="111" s="1"/>
  <c r="N110" i="111"/>
  <c r="N63" i="111" s="1"/>
  <c r="N62" i="111" s="1"/>
  <c r="N14" i="111" s="1"/>
  <c r="O110" i="111"/>
  <c r="P110" i="111"/>
  <c r="P63" i="111" s="1"/>
  <c r="D111" i="111"/>
  <c r="D64" i="111" s="1"/>
  <c r="E111" i="111"/>
  <c r="F111" i="111"/>
  <c r="G111" i="111"/>
  <c r="H111" i="111"/>
  <c r="I111" i="111"/>
  <c r="I64" i="111" s="1"/>
  <c r="J111" i="111"/>
  <c r="J64" i="111" s="1"/>
  <c r="K111" i="111"/>
  <c r="K64" i="111" s="1"/>
  <c r="K62" i="111" s="1"/>
  <c r="K14" i="111" s="1"/>
  <c r="L111" i="111"/>
  <c r="M111" i="111"/>
  <c r="N111" i="111"/>
  <c r="O111" i="111"/>
  <c r="O64" i="111" s="1"/>
  <c r="P111" i="111"/>
  <c r="P64" i="111" s="1"/>
  <c r="D112" i="111"/>
  <c r="D65" i="111" s="1"/>
  <c r="D62" i="111" s="1"/>
  <c r="D14" i="111" s="1"/>
  <c r="E112" i="111"/>
  <c r="F112" i="111"/>
  <c r="F65" i="111" s="1"/>
  <c r="G112" i="111"/>
  <c r="G65" i="111" s="1"/>
  <c r="H112" i="111"/>
  <c r="H65" i="111" s="1"/>
  <c r="I112" i="111"/>
  <c r="I65" i="111" s="1"/>
  <c r="J112" i="111"/>
  <c r="K112" i="111"/>
  <c r="L112" i="111"/>
  <c r="L65" i="111" s="1"/>
  <c r="M112" i="111"/>
  <c r="M65" i="111" s="1"/>
  <c r="N112" i="111"/>
  <c r="N65" i="111" s="1"/>
  <c r="O112" i="111"/>
  <c r="P112" i="111"/>
  <c r="C73" i="111"/>
  <c r="C18" i="111" s="1"/>
  <c r="C74" i="111"/>
  <c r="C75" i="111"/>
  <c r="C76" i="111"/>
  <c r="C77" i="111"/>
  <c r="C78" i="111"/>
  <c r="C79" i="111"/>
  <c r="C80" i="111"/>
  <c r="C81" i="111"/>
  <c r="C82" i="111"/>
  <c r="C29" i="111" s="1"/>
  <c r="C83" i="111"/>
  <c r="C30" i="111" s="1"/>
  <c r="C84" i="111"/>
  <c r="C31" i="111" s="1"/>
  <c r="C85" i="111"/>
  <c r="C32" i="111" s="1"/>
  <c r="C86" i="111"/>
  <c r="C87" i="111"/>
  <c r="C88" i="111"/>
  <c r="C36" i="111" s="1"/>
  <c r="C89" i="111"/>
  <c r="C37" i="111" s="1"/>
  <c r="C90" i="111"/>
  <c r="C38" i="111" s="1"/>
  <c r="C91" i="111"/>
  <c r="C39" i="111" s="1"/>
  <c r="C93" i="111"/>
  <c r="C94" i="111"/>
  <c r="C95" i="111"/>
  <c r="C96" i="111"/>
  <c r="C97" i="111"/>
  <c r="C49" i="111" s="1"/>
  <c r="C98" i="111"/>
  <c r="C99" i="111"/>
  <c r="C48" i="111" s="1"/>
  <c r="C100" i="111"/>
  <c r="C50" i="111" s="1"/>
  <c r="C101" i="111"/>
  <c r="C51" i="111" s="1"/>
  <c r="C102" i="111"/>
  <c r="C103" i="111"/>
  <c r="C104" i="111"/>
  <c r="C55" i="111" s="1"/>
  <c r="C105" i="111"/>
  <c r="C56" i="111" s="1"/>
  <c r="C106" i="111"/>
  <c r="C57" i="111" s="1"/>
  <c r="C107" i="111"/>
  <c r="C58" i="111" s="1"/>
  <c r="C108" i="111"/>
  <c r="C109" i="111"/>
  <c r="C110" i="111"/>
  <c r="C63" i="111" s="1"/>
  <c r="C62" i="111" s="1"/>
  <c r="C14" i="111" s="1"/>
  <c r="C111" i="111"/>
  <c r="C64" i="111" s="1"/>
  <c r="C112" i="111"/>
  <c r="C72" i="111"/>
  <c r="C16" i="111" s="1"/>
  <c r="C5" i="111" s="1"/>
  <c r="E62" i="111"/>
  <c r="E14" i="111" s="1"/>
  <c r="J62" i="111"/>
  <c r="J14" i="111" s="1"/>
  <c r="P27" i="111"/>
  <c r="P8" i="111" s="1"/>
  <c r="H5" i="111"/>
  <c r="I5" i="111"/>
  <c r="K17" i="111"/>
  <c r="K6" i="111" s="1"/>
  <c r="D3" i="111"/>
  <c r="E3" i="111" s="1"/>
  <c r="F3" i="111" s="1"/>
  <c r="G3" i="111" s="1"/>
  <c r="H3" i="111" s="1"/>
  <c r="I3" i="111" s="1"/>
  <c r="J3" i="111" s="1"/>
  <c r="K3" i="111" s="1"/>
  <c r="L3" i="111" s="1"/>
  <c r="M3" i="111" s="1"/>
  <c r="N3" i="111" s="1"/>
  <c r="O3" i="111" s="1"/>
  <c r="P3" i="111" s="1"/>
  <c r="L78" i="127"/>
  <c r="M78" i="127"/>
  <c r="N78" i="127"/>
  <c r="O78" i="127"/>
  <c r="L82" i="127"/>
  <c r="M82" i="127"/>
  <c r="N82" i="127"/>
  <c r="O82" i="127"/>
  <c r="L88" i="127"/>
  <c r="M88" i="127"/>
  <c r="N88" i="127"/>
  <c r="O88" i="127"/>
  <c r="L94" i="127"/>
  <c r="M94" i="127"/>
  <c r="N94" i="127"/>
  <c r="O94" i="127"/>
  <c r="L107" i="127"/>
  <c r="M107" i="127"/>
  <c r="N107" i="127"/>
  <c r="O107" i="127"/>
  <c r="L116" i="127"/>
  <c r="M116" i="127"/>
  <c r="N116" i="127"/>
  <c r="O116" i="127"/>
  <c r="L134" i="127"/>
  <c r="M134" i="127"/>
  <c r="N146" i="127"/>
  <c r="O146" i="127"/>
  <c r="N147" i="127"/>
  <c r="O147" i="127"/>
  <c r="N148" i="127"/>
  <c r="O148" i="127"/>
  <c r="L154" i="127"/>
  <c r="M154" i="127"/>
  <c r="N154" i="127"/>
  <c r="O154" i="127"/>
  <c r="H53" i="111" l="1"/>
  <c r="H12" i="111" s="1"/>
  <c r="J40" i="111"/>
  <c r="J10" i="111" s="1"/>
  <c r="N53" i="111"/>
  <c r="N12" i="111" s="1"/>
  <c r="L45" i="111"/>
  <c r="L11" i="111" s="1"/>
  <c r="K45" i="111"/>
  <c r="K11" i="111" s="1"/>
  <c r="C45" i="111"/>
  <c r="C11" i="111" s="1"/>
  <c r="G27" i="111"/>
  <c r="G8" i="111" s="1"/>
  <c r="C27" i="111"/>
  <c r="C8" i="111" s="1"/>
  <c r="I33" i="111"/>
  <c r="I9" i="111" s="1"/>
  <c r="H45" i="111"/>
  <c r="H11" i="111" s="1"/>
  <c r="J53" i="111"/>
  <c r="J12" i="111" s="1"/>
  <c r="D53" i="111"/>
  <c r="D12" i="111" s="1"/>
  <c r="L27" i="111"/>
  <c r="L8" i="111" s="1"/>
  <c r="H27" i="111"/>
  <c r="H8" i="111" s="1"/>
  <c r="E21" i="111"/>
  <c r="E7" i="111" s="1"/>
  <c r="E4" i="111" s="1"/>
  <c r="P21" i="111"/>
  <c r="P7" i="111" s="1"/>
  <c r="K27" i="111"/>
  <c r="K8" i="111" s="1"/>
  <c r="K4" i="111" s="1"/>
  <c r="P33" i="111"/>
  <c r="P9" i="111" s="1"/>
  <c r="J45" i="111"/>
  <c r="J11" i="111" s="1"/>
  <c r="G45" i="111"/>
  <c r="G11" i="111" s="1"/>
  <c r="O21" i="111"/>
  <c r="O7" i="111" s="1"/>
  <c r="O4" i="111" s="1"/>
  <c r="P59" i="111"/>
  <c r="P13" i="111" s="1"/>
  <c r="H33" i="111"/>
  <c r="H9" i="111" s="1"/>
  <c r="O59" i="111"/>
  <c r="O13" i="111" s="1"/>
  <c r="J113" i="111"/>
  <c r="J20" i="111"/>
  <c r="J17" i="111" s="1"/>
  <c r="J6" i="111" s="1"/>
  <c r="J4" i="111" s="1"/>
  <c r="G33" i="111"/>
  <c r="G9" i="111" s="1"/>
  <c r="P113" i="111"/>
  <c r="M17" i="111"/>
  <c r="M6" i="111" s="1"/>
  <c r="M4" i="111" s="1"/>
  <c r="E27" i="111"/>
  <c r="E8" i="111" s="1"/>
  <c r="O113" i="111"/>
  <c r="C21" i="111"/>
  <c r="C7" i="111" s="1"/>
  <c r="L17" i="111"/>
  <c r="L6" i="111" s="1"/>
  <c r="N21" i="111"/>
  <c r="N7" i="111" s="1"/>
  <c r="O62" i="111"/>
  <c r="O14" i="111" s="1"/>
  <c r="N16" i="111"/>
  <c r="N5" i="111" s="1"/>
  <c r="N113" i="111"/>
  <c r="O40" i="111"/>
  <c r="O10" i="111" s="1"/>
  <c r="C53" i="111"/>
  <c r="C12" i="111" s="1"/>
  <c r="AJ21" i="100"/>
  <c r="AJ7" i="100" s="1"/>
  <c r="P62" i="111"/>
  <c r="P14" i="111" s="1"/>
  <c r="M27" i="111"/>
  <c r="M8" i="111" s="1"/>
  <c r="J27" i="111"/>
  <c r="J8" i="111" s="1"/>
  <c r="O17" i="111"/>
  <c r="O6" i="111" s="1"/>
  <c r="I17" i="111"/>
  <c r="I6" i="111" s="1"/>
  <c r="N40" i="111"/>
  <c r="N10" i="111" s="1"/>
  <c r="E45" i="111"/>
  <c r="E11" i="111" s="1"/>
  <c r="N17" i="111"/>
  <c r="N6" i="111" s="1"/>
  <c r="N4" i="111" s="1"/>
  <c r="H17" i="111"/>
  <c r="H6" i="111" s="1"/>
  <c r="H4" i="111" s="1"/>
  <c r="O33" i="111"/>
  <c r="O9" i="111" s="1"/>
  <c r="G40" i="111"/>
  <c r="G10" i="111" s="1"/>
  <c r="P45" i="111"/>
  <c r="P11" i="111" s="1"/>
  <c r="F45" i="111"/>
  <c r="F11" i="111" s="1"/>
  <c r="I40" i="111"/>
  <c r="I10" i="111" s="1"/>
  <c r="P53" i="111"/>
  <c r="P12" i="111" s="1"/>
  <c r="D18" i="111"/>
  <c r="D17" i="111" s="1"/>
  <c r="D6" i="111" s="1"/>
  <c r="P17" i="111"/>
  <c r="P6" i="111" s="1"/>
  <c r="P4" i="111" s="1"/>
  <c r="O27" i="111"/>
  <c r="O8" i="111" s="1"/>
  <c r="D45" i="111"/>
  <c r="D11" i="111" s="1"/>
  <c r="D33" i="111"/>
  <c r="D9" i="111" s="1"/>
  <c r="I45" i="111"/>
  <c r="I11" i="111" s="1"/>
  <c r="M53" i="111"/>
  <c r="M12" i="111" s="1"/>
  <c r="C33" i="111"/>
  <c r="C9" i="111" s="1"/>
  <c r="H21" i="111"/>
  <c r="H7" i="111" s="1"/>
  <c r="I62" i="111"/>
  <c r="I14" i="111" s="1"/>
  <c r="C113" i="111"/>
  <c r="F33" i="111"/>
  <c r="F9" i="111" s="1"/>
  <c r="H40" i="111"/>
  <c r="H10" i="111" s="1"/>
  <c r="E33" i="111"/>
  <c r="E9" i="111" s="1"/>
  <c r="H62" i="111"/>
  <c r="H14" i="111" s="1"/>
  <c r="N45" i="111"/>
  <c r="N11" i="111" s="1"/>
  <c r="C40" i="111"/>
  <c r="C10" i="111" s="1"/>
  <c r="G113" i="111"/>
  <c r="G19" i="111"/>
  <c r="G17" i="111" s="1"/>
  <c r="G6" i="111" s="1"/>
  <c r="G4" i="111" s="1"/>
  <c r="F27" i="111"/>
  <c r="F8" i="111" s="1"/>
  <c r="O53" i="111"/>
  <c r="O12" i="111" s="1"/>
  <c r="N27" i="111"/>
  <c r="N8" i="111" s="1"/>
  <c r="F21" i="111"/>
  <c r="F7" i="111" s="1"/>
  <c r="I21" i="111"/>
  <c r="I7" i="111" s="1"/>
  <c r="I4" i="111" s="1"/>
  <c r="N33" i="111"/>
  <c r="N9" i="111" s="1"/>
  <c r="K33" i="111"/>
  <c r="K9" i="111" s="1"/>
  <c r="F17" i="111"/>
  <c r="F6" i="111" s="1"/>
  <c r="M33" i="111"/>
  <c r="M9" i="111" s="1"/>
  <c r="J33" i="111"/>
  <c r="J9" i="111" s="1"/>
  <c r="L53" i="111"/>
  <c r="L12" i="111" s="1"/>
  <c r="C17" i="111"/>
  <c r="C6" i="111" s="1"/>
  <c r="C4" i="111" s="1"/>
  <c r="G21" i="111"/>
  <c r="G7" i="111" s="1"/>
  <c r="K53" i="111"/>
  <c r="K12" i="111" s="1"/>
  <c r="D27" i="111"/>
  <c r="D8" i="111" s="1"/>
  <c r="O45" i="111"/>
  <c r="O11" i="111" s="1"/>
  <c r="AJ59" i="100"/>
  <c r="AJ13" i="100" s="1"/>
  <c r="M113" i="111"/>
  <c r="L113" i="111"/>
  <c r="I113" i="111"/>
  <c r="K113" i="111"/>
  <c r="H113" i="111"/>
  <c r="AJ62" i="100"/>
  <c r="AJ14" i="100" s="1"/>
  <c r="AJ53" i="100"/>
  <c r="AJ12" i="100" s="1"/>
  <c r="AJ27" i="100"/>
  <c r="AJ8" i="100" s="1"/>
  <c r="AJ4" i="100"/>
  <c r="Y12" i="127"/>
  <c r="O149" i="127"/>
  <c r="O134" i="127" s="1"/>
  <c r="N149" i="127"/>
  <c r="N134" i="127" s="1"/>
  <c r="Y14" i="127"/>
  <c r="Y17" i="127"/>
  <c r="Y16" i="127"/>
  <c r="L4" i="111"/>
  <c r="AI14" i="100"/>
  <c r="AH14" i="100"/>
  <c r="AG14" i="100"/>
  <c r="AF14" i="100"/>
  <c r="AE14" i="100"/>
  <c r="AD14" i="100"/>
  <c r="AC14" i="100"/>
  <c r="AB14" i="100"/>
  <c r="AA14" i="100"/>
  <c r="Z14" i="100"/>
  <c r="Y14" i="100"/>
  <c r="X14" i="100"/>
  <c r="W14" i="100"/>
  <c r="V14" i="100"/>
  <c r="U14" i="100"/>
  <c r="AI13" i="100"/>
  <c r="AH13" i="100"/>
  <c r="AG13" i="100"/>
  <c r="AF13" i="100"/>
  <c r="AE13" i="100"/>
  <c r="AD13" i="100"/>
  <c r="AC13" i="100"/>
  <c r="AB13" i="100"/>
  <c r="AA13" i="100"/>
  <c r="Z13" i="100"/>
  <c r="Y13" i="100"/>
  <c r="X13" i="100"/>
  <c r="W13" i="100"/>
  <c r="V13" i="100"/>
  <c r="U13" i="100"/>
  <c r="AI12" i="100"/>
  <c r="AH12" i="100"/>
  <c r="AG12" i="100"/>
  <c r="AF12" i="100"/>
  <c r="AE12" i="100"/>
  <c r="AD12" i="100"/>
  <c r="AC12" i="100"/>
  <c r="AB12" i="100"/>
  <c r="AA12" i="100"/>
  <c r="Z12" i="100"/>
  <c r="Y12" i="100"/>
  <c r="X12" i="100"/>
  <c r="W12" i="100"/>
  <c r="V12" i="100"/>
  <c r="U12" i="100"/>
  <c r="AI11" i="100"/>
  <c r="AH11" i="100"/>
  <c r="AG11" i="100"/>
  <c r="AF11" i="100"/>
  <c r="AE11" i="100"/>
  <c r="AD11" i="100"/>
  <c r="AC11" i="100"/>
  <c r="AB11" i="100"/>
  <c r="AA11" i="100"/>
  <c r="Z11" i="100"/>
  <c r="Y11" i="100"/>
  <c r="X11" i="100"/>
  <c r="W11" i="100"/>
  <c r="V11" i="100"/>
  <c r="U11" i="100"/>
  <c r="AI10" i="100"/>
  <c r="AH10" i="100"/>
  <c r="AG10" i="100"/>
  <c r="AF10" i="100"/>
  <c r="AE10" i="100"/>
  <c r="AD10" i="100"/>
  <c r="AC10" i="100"/>
  <c r="AB10" i="100"/>
  <c r="AA10" i="100"/>
  <c r="Z10" i="100"/>
  <c r="Y10" i="100"/>
  <c r="X10" i="100"/>
  <c r="W10" i="100"/>
  <c r="V10" i="100"/>
  <c r="U10" i="100"/>
  <c r="AI9" i="100"/>
  <c r="AH9" i="100"/>
  <c r="AG9" i="100"/>
  <c r="AF9" i="100"/>
  <c r="AE9" i="100"/>
  <c r="AD9" i="100"/>
  <c r="AC9" i="100"/>
  <c r="AB9" i="100"/>
  <c r="AA9" i="100"/>
  <c r="Z9" i="100"/>
  <c r="Y9" i="100"/>
  <c r="X9" i="100"/>
  <c r="W9" i="100"/>
  <c r="V9" i="100"/>
  <c r="U9" i="100"/>
  <c r="AI8" i="100"/>
  <c r="AH8" i="100"/>
  <c r="AG8" i="100"/>
  <c r="AF8" i="100"/>
  <c r="AE8" i="100"/>
  <c r="AD8" i="100"/>
  <c r="AC8" i="100"/>
  <c r="AB8" i="100"/>
  <c r="AA8" i="100"/>
  <c r="Z8" i="100"/>
  <c r="Y8" i="100"/>
  <c r="X8" i="100"/>
  <c r="W8" i="100"/>
  <c r="V8" i="100"/>
  <c r="U8" i="100"/>
  <c r="AI7" i="100"/>
  <c r="AH7" i="100"/>
  <c r="AG7" i="100"/>
  <c r="AF7" i="100"/>
  <c r="AE7" i="100"/>
  <c r="AD7" i="100"/>
  <c r="AC7" i="100"/>
  <c r="AB7" i="100"/>
  <c r="AA7" i="100"/>
  <c r="Z7" i="100"/>
  <c r="Y7" i="100"/>
  <c r="X7" i="100"/>
  <c r="W7" i="100"/>
  <c r="V7" i="100"/>
  <c r="U7" i="100"/>
  <c r="AI6" i="100"/>
  <c r="AH6" i="100"/>
  <c r="AG6" i="100"/>
  <c r="AF6" i="100"/>
  <c r="AE6" i="100"/>
  <c r="AD6" i="100"/>
  <c r="AC6" i="100"/>
  <c r="AB6" i="100"/>
  <c r="AA6" i="100"/>
  <c r="Z6" i="100"/>
  <c r="Y6" i="100"/>
  <c r="X6" i="100"/>
  <c r="W6" i="100"/>
  <c r="V6" i="100"/>
  <c r="U6" i="100"/>
  <c r="AI5" i="100"/>
  <c r="AH5" i="100"/>
  <c r="AG5" i="100"/>
  <c r="AF5" i="100"/>
  <c r="AE5" i="100"/>
  <c r="AD5" i="100"/>
  <c r="AC5" i="100"/>
  <c r="AB5" i="100"/>
  <c r="AA5" i="100"/>
  <c r="Z5" i="100"/>
  <c r="Y5" i="100"/>
  <c r="X5" i="100"/>
  <c r="W5" i="100"/>
  <c r="V5" i="100"/>
  <c r="U5" i="100"/>
  <c r="AQ113" i="111"/>
  <c r="AC113" i="111"/>
  <c r="Z113" i="111"/>
  <c r="Y113" i="111"/>
  <c r="AH92" i="111"/>
  <c r="F92" i="111" s="1"/>
  <c r="F41" i="111" s="1"/>
  <c r="F40" i="111" s="1"/>
  <c r="F10" i="111" s="1"/>
  <c r="F4" i="111" s="1"/>
  <c r="AG92" i="111"/>
  <c r="E92" i="111" s="1"/>
  <c r="E41" i="111" s="1"/>
  <c r="E40" i="111" s="1"/>
  <c r="E10" i="111" s="1"/>
  <c r="AF92" i="111"/>
  <c r="D92" i="111" s="1"/>
  <c r="D41" i="111" s="1"/>
  <c r="D40" i="111" s="1"/>
  <c r="D10" i="111" s="1"/>
  <c r="AE92" i="111"/>
  <c r="C92" i="111" s="1"/>
  <c r="C41" i="111" s="1"/>
  <c r="AG184" i="127"/>
  <c r="O162" i="127"/>
  <c r="N162" i="127"/>
  <c r="M162" i="127"/>
  <c r="L162" i="127"/>
  <c r="O69" i="127"/>
  <c r="N69" i="127"/>
  <c r="M69" i="127"/>
  <c r="L69" i="127"/>
  <c r="O68" i="127"/>
  <c r="N68" i="127"/>
  <c r="M68" i="127"/>
  <c r="L68" i="127"/>
  <c r="O67" i="127"/>
  <c r="N67" i="127"/>
  <c r="M67" i="127"/>
  <c r="L67" i="127"/>
  <c r="W66" i="127"/>
  <c r="W18" i="127" s="1"/>
  <c r="V66" i="127"/>
  <c r="V18" i="127" s="1"/>
  <c r="U66" i="127"/>
  <c r="U18" i="127" s="1"/>
  <c r="T66" i="127"/>
  <c r="T18" i="127" s="1"/>
  <c r="S66" i="127"/>
  <c r="S18" i="127" s="1"/>
  <c r="R66" i="127"/>
  <c r="R18" i="127" s="1"/>
  <c r="Q66" i="127"/>
  <c r="Q18" i="127" s="1"/>
  <c r="P66" i="127"/>
  <c r="P18" i="127" s="1"/>
  <c r="O65" i="127"/>
  <c r="N65" i="127"/>
  <c r="M65" i="127"/>
  <c r="L65" i="127"/>
  <c r="O64" i="127"/>
  <c r="N64" i="127"/>
  <c r="M64" i="127"/>
  <c r="L64" i="127"/>
  <c r="W63" i="127"/>
  <c r="W17" i="127" s="1"/>
  <c r="V63" i="127"/>
  <c r="V17" i="127" s="1"/>
  <c r="U63" i="127"/>
  <c r="U17" i="127" s="1"/>
  <c r="T63" i="127"/>
  <c r="T17" i="127" s="1"/>
  <c r="S63" i="127"/>
  <c r="S17" i="127" s="1"/>
  <c r="R63" i="127"/>
  <c r="R17" i="127" s="1"/>
  <c r="Q63" i="127"/>
  <c r="Q17" i="127" s="1"/>
  <c r="P63" i="127"/>
  <c r="P17" i="127" s="1"/>
  <c r="O62" i="127"/>
  <c r="N62" i="127"/>
  <c r="M62" i="127"/>
  <c r="L62" i="127"/>
  <c r="O61" i="127"/>
  <c r="N61" i="127"/>
  <c r="M61" i="127"/>
  <c r="L61" i="127"/>
  <c r="O60" i="127"/>
  <c r="N60" i="127"/>
  <c r="M60" i="127"/>
  <c r="L60" i="127"/>
  <c r="M59" i="127"/>
  <c r="L59" i="127"/>
  <c r="O58" i="127"/>
  <c r="N58" i="127"/>
  <c r="M58" i="127"/>
  <c r="L58" i="127"/>
  <c r="W57" i="127"/>
  <c r="W16" i="127" s="1"/>
  <c r="V57" i="127"/>
  <c r="U57" i="127"/>
  <c r="U16" i="127" s="1"/>
  <c r="T57" i="127"/>
  <c r="T16" i="127" s="1"/>
  <c r="S57" i="127"/>
  <c r="S16" i="127" s="1"/>
  <c r="R57" i="127"/>
  <c r="R16" i="127" s="1"/>
  <c r="Q57" i="127"/>
  <c r="Q16" i="127" s="1"/>
  <c r="P57" i="127"/>
  <c r="P16" i="127" s="1"/>
  <c r="O56" i="127"/>
  <c r="N56" i="127"/>
  <c r="M56" i="127"/>
  <c r="L56" i="127"/>
  <c r="O55" i="127"/>
  <c r="N55" i="127"/>
  <c r="M55" i="127"/>
  <c r="L55" i="127"/>
  <c r="O54" i="127"/>
  <c r="N54" i="127"/>
  <c r="M54" i="127"/>
  <c r="L54" i="127"/>
  <c r="O53" i="127"/>
  <c r="N53" i="127"/>
  <c r="M53" i="127"/>
  <c r="L53" i="127"/>
  <c r="O52" i="127"/>
  <c r="N52" i="127"/>
  <c r="M52" i="127"/>
  <c r="L52" i="127"/>
  <c r="O51" i="127"/>
  <c r="N51" i="127"/>
  <c r="M51" i="127"/>
  <c r="L51" i="127"/>
  <c r="O50" i="127"/>
  <c r="N50" i="127"/>
  <c r="M50" i="127"/>
  <c r="L50" i="127"/>
  <c r="W49" i="127"/>
  <c r="V49" i="127"/>
  <c r="U49" i="127"/>
  <c r="U15" i="127" s="1"/>
  <c r="T49" i="127"/>
  <c r="T15" i="127" s="1"/>
  <c r="S49" i="127"/>
  <c r="S15" i="127" s="1"/>
  <c r="R49" i="127"/>
  <c r="R15" i="127" s="1"/>
  <c r="Q49" i="127"/>
  <c r="Q15" i="127" s="1"/>
  <c r="P49" i="127"/>
  <c r="P15" i="127" s="1"/>
  <c r="O48" i="127"/>
  <c r="N48" i="127"/>
  <c r="M48" i="127"/>
  <c r="L48" i="127"/>
  <c r="O47" i="127"/>
  <c r="N47" i="127"/>
  <c r="M47" i="127"/>
  <c r="L47" i="127"/>
  <c r="O46" i="127"/>
  <c r="N46" i="127"/>
  <c r="M46" i="127"/>
  <c r="L46" i="127"/>
  <c r="O45" i="127"/>
  <c r="N45" i="127"/>
  <c r="M45" i="127"/>
  <c r="L45" i="127"/>
  <c r="W44" i="127"/>
  <c r="W14" i="127" s="1"/>
  <c r="V44" i="127"/>
  <c r="V14" i="127" s="1"/>
  <c r="U44" i="127"/>
  <c r="U14" i="127" s="1"/>
  <c r="T44" i="127"/>
  <c r="T14" i="127" s="1"/>
  <c r="S44" i="127"/>
  <c r="S14" i="127" s="1"/>
  <c r="R44" i="127"/>
  <c r="R14" i="127" s="1"/>
  <c r="Q44" i="127"/>
  <c r="Q14" i="127" s="1"/>
  <c r="P44" i="127"/>
  <c r="P14" i="127" s="1"/>
  <c r="O43" i="127"/>
  <c r="N43" i="127"/>
  <c r="M43" i="127"/>
  <c r="L43" i="127"/>
  <c r="O42" i="127"/>
  <c r="N42" i="127"/>
  <c r="M42" i="127"/>
  <c r="L42" i="127"/>
  <c r="O41" i="127"/>
  <c r="N41" i="127"/>
  <c r="M41" i="127"/>
  <c r="L41" i="127"/>
  <c r="O40" i="127"/>
  <c r="N40" i="127"/>
  <c r="M40" i="127"/>
  <c r="L40" i="127"/>
  <c r="O39" i="127"/>
  <c r="N39" i="127"/>
  <c r="M39" i="127"/>
  <c r="L39" i="127"/>
  <c r="O38" i="127"/>
  <c r="N38" i="127"/>
  <c r="M38" i="127"/>
  <c r="L38" i="127"/>
  <c r="W37" i="127"/>
  <c r="W13" i="127" s="1"/>
  <c r="V37" i="127"/>
  <c r="V13" i="127" s="1"/>
  <c r="U37" i="127"/>
  <c r="U13" i="127" s="1"/>
  <c r="T37" i="127"/>
  <c r="T13" i="127" s="1"/>
  <c r="S37" i="127"/>
  <c r="S13" i="127" s="1"/>
  <c r="R37" i="127"/>
  <c r="R13" i="127" s="1"/>
  <c r="Q37" i="127"/>
  <c r="Q13" i="127" s="1"/>
  <c r="P37" i="127"/>
  <c r="P13" i="127" s="1"/>
  <c r="O36" i="127"/>
  <c r="N36" i="127"/>
  <c r="M36" i="127"/>
  <c r="L36" i="127"/>
  <c r="O35" i="127"/>
  <c r="N35" i="127"/>
  <c r="M35" i="127"/>
  <c r="L35" i="127"/>
  <c r="O34" i="127"/>
  <c r="N34" i="127"/>
  <c r="M34" i="127"/>
  <c r="L34" i="127"/>
  <c r="O33" i="127"/>
  <c r="N33" i="127"/>
  <c r="M33" i="127"/>
  <c r="L33" i="127"/>
  <c r="O32" i="127"/>
  <c r="N32" i="127"/>
  <c r="M32" i="127"/>
  <c r="L32" i="127"/>
  <c r="W31" i="127"/>
  <c r="W12" i="127" s="1"/>
  <c r="V31" i="127"/>
  <c r="U31" i="127"/>
  <c r="U12" i="127" s="1"/>
  <c r="S31" i="127"/>
  <c r="S12" i="127" s="1"/>
  <c r="R31" i="127"/>
  <c r="Q31" i="127"/>
  <c r="Q12" i="127" s="1"/>
  <c r="P31" i="127"/>
  <c r="P12" i="127" s="1"/>
  <c r="O30" i="127"/>
  <c r="N30" i="127"/>
  <c r="M30" i="127"/>
  <c r="L30" i="127"/>
  <c r="O29" i="127"/>
  <c r="N29" i="127"/>
  <c r="M29" i="127"/>
  <c r="L29" i="127"/>
  <c r="O28" i="127"/>
  <c r="N28" i="127"/>
  <c r="M28" i="127"/>
  <c r="L28" i="127"/>
  <c r="O27" i="127"/>
  <c r="N27" i="127"/>
  <c r="M27" i="127"/>
  <c r="L27" i="127"/>
  <c r="O26" i="127"/>
  <c r="N26" i="127"/>
  <c r="M26" i="127"/>
  <c r="L26" i="127"/>
  <c r="W25" i="127"/>
  <c r="W11" i="127" s="1"/>
  <c r="V25" i="127"/>
  <c r="U25" i="127"/>
  <c r="U11" i="127" s="1"/>
  <c r="T25" i="127"/>
  <c r="T11" i="127" s="1"/>
  <c r="S25" i="127"/>
  <c r="S11" i="127" s="1"/>
  <c r="R25" i="127"/>
  <c r="R11" i="127" s="1"/>
  <c r="Q25" i="127"/>
  <c r="Q11" i="127" s="1"/>
  <c r="P25" i="127"/>
  <c r="P11" i="127" s="1"/>
  <c r="O24" i="127"/>
  <c r="N24" i="127"/>
  <c r="M24" i="127"/>
  <c r="L24" i="127"/>
  <c r="O23" i="127"/>
  <c r="N23" i="127"/>
  <c r="M23" i="127"/>
  <c r="L23" i="127"/>
  <c r="O22" i="127"/>
  <c r="N22" i="127"/>
  <c r="M22" i="127"/>
  <c r="L22" i="127"/>
  <c r="W21" i="127"/>
  <c r="V21" i="127"/>
  <c r="U21" i="127"/>
  <c r="U10" i="127" s="1"/>
  <c r="T21" i="127"/>
  <c r="T10" i="127" s="1"/>
  <c r="S21" i="127"/>
  <c r="S10" i="127" s="1"/>
  <c r="R21" i="127"/>
  <c r="R10" i="127" s="1"/>
  <c r="Q21" i="127"/>
  <c r="Q10" i="127" s="1"/>
  <c r="P21" i="127"/>
  <c r="P10" i="127" s="1"/>
  <c r="O20" i="127"/>
  <c r="O9" i="127" s="1"/>
  <c r="N20" i="127"/>
  <c r="M20" i="127"/>
  <c r="L20" i="127"/>
  <c r="W9" i="127"/>
  <c r="V9" i="127"/>
  <c r="U9" i="127"/>
  <c r="T9" i="127"/>
  <c r="S9" i="127"/>
  <c r="R9" i="127"/>
  <c r="Q9" i="127"/>
  <c r="P9" i="127"/>
  <c r="D4" i="111" l="1"/>
  <c r="D113" i="111"/>
  <c r="E113" i="111"/>
  <c r="F113" i="111"/>
  <c r="X4" i="100"/>
  <c r="Y4" i="100"/>
  <c r="AE4" i="100"/>
  <c r="AG4" i="100"/>
  <c r="U4" i="100"/>
  <c r="V4" i="100"/>
  <c r="W4" i="100"/>
  <c r="AF4" i="100"/>
  <c r="AH4" i="100"/>
  <c r="Z4" i="100"/>
  <c r="AA4" i="100"/>
  <c r="AB4" i="100"/>
  <c r="AI4" i="100"/>
  <c r="AC4" i="100"/>
  <c r="AD4" i="100"/>
  <c r="O63" i="127"/>
  <c r="O17" i="127" s="1"/>
  <c r="L66" i="127"/>
  <c r="L18" i="127" s="1"/>
  <c r="V16" i="127"/>
  <c r="M21" i="127"/>
  <c r="M10" i="127" s="1"/>
  <c r="L21" i="127"/>
  <c r="L10" i="127" s="1"/>
  <c r="O66" i="127"/>
  <c r="O18" i="127" s="1"/>
  <c r="M66" i="127"/>
  <c r="M18" i="127" s="1"/>
  <c r="M37" i="127"/>
  <c r="M13" i="127" s="1"/>
  <c r="L49" i="127"/>
  <c r="L15" i="127" s="1"/>
  <c r="O44" i="127"/>
  <c r="O14" i="127" s="1"/>
  <c r="O21" i="127"/>
  <c r="O10" i="127" s="1"/>
  <c r="N44" i="127"/>
  <c r="N14" i="127" s="1"/>
  <c r="O31" i="127"/>
  <c r="O12" i="127" s="1"/>
  <c r="N66" i="127"/>
  <c r="N18" i="127" s="1"/>
  <c r="M44" i="127"/>
  <c r="M14" i="127" s="1"/>
  <c r="S8" i="127"/>
  <c r="U8" i="127"/>
  <c r="L63" i="127"/>
  <c r="L17" i="127" s="1"/>
  <c r="M63" i="127"/>
  <c r="M17" i="127" s="1"/>
  <c r="O25" i="127"/>
  <c r="O11" i="127" s="1"/>
  <c r="P8" i="127"/>
  <c r="N49" i="127"/>
  <c r="N15" i="127" s="1"/>
  <c r="R12" i="127"/>
  <c r="R8" i="127" s="1"/>
  <c r="M57" i="127"/>
  <c r="M16" i="127" s="1"/>
  <c r="N25" i="127"/>
  <c r="N11" i="127" s="1"/>
  <c r="Q8" i="127"/>
  <c r="O49" i="127"/>
  <c r="O15" i="127" s="1"/>
  <c r="N37" i="127"/>
  <c r="N13" i="127" s="1"/>
  <c r="L9" i="127"/>
  <c r="V15" i="127"/>
  <c r="M9" i="127"/>
  <c r="W15" i="127"/>
  <c r="O37" i="127"/>
  <c r="O13" i="127" s="1"/>
  <c r="N59" i="127"/>
  <c r="N9" i="127"/>
  <c r="V10" i="127"/>
  <c r="N63" i="127"/>
  <c r="N17" i="127" s="1"/>
  <c r="M31" i="127"/>
  <c r="M12" i="127" s="1"/>
  <c r="W10" i="127"/>
  <c r="L25" i="127"/>
  <c r="L11" i="127" s="1"/>
  <c r="L57" i="127"/>
  <c r="L16" i="127" s="1"/>
  <c r="N21" i="127"/>
  <c r="N10" i="127" s="1"/>
  <c r="M25" i="127"/>
  <c r="M11" i="127" s="1"/>
  <c r="V12" i="127"/>
  <c r="V11" i="127"/>
  <c r="N31" i="127"/>
  <c r="N12" i="127" s="1"/>
  <c r="M49" i="127"/>
  <c r="M15" i="127" s="1"/>
  <c r="L37" i="127"/>
  <c r="L13" i="127" s="1"/>
  <c r="L44" i="127"/>
  <c r="L14" i="127" s="1"/>
  <c r="L31" i="127"/>
  <c r="L12" i="127" s="1"/>
  <c r="T31" i="127"/>
  <c r="T12" i="127" s="1"/>
  <c r="T8" i="127" s="1"/>
  <c r="V8" i="127" l="1"/>
  <c r="W8" i="127"/>
  <c r="L8" i="127"/>
  <c r="M8" i="127"/>
  <c r="O59" i="127"/>
  <c r="X9" i="127"/>
  <c r="Y9" i="127"/>
  <c r="X16" i="127"/>
  <c r="N57" i="127"/>
  <c r="N16" i="127" s="1"/>
  <c r="N8" i="127" s="1"/>
  <c r="X13" i="127" l="1"/>
  <c r="Y18" i="127"/>
  <c r="X17" i="127"/>
  <c r="Y11" i="127"/>
  <c r="O57" i="127"/>
  <c r="O16" i="127" s="1"/>
  <c r="O8" i="127" s="1"/>
  <c r="X14" i="127" l="1"/>
  <c r="X11" i="127" l="1"/>
  <c r="Y13" i="127"/>
  <c r="X18" i="127"/>
  <c r="X15" i="127" l="1"/>
  <c r="Y15" i="127"/>
  <c r="X10" i="127"/>
  <c r="X12" i="127"/>
  <c r="Y10" i="127"/>
  <c r="X8" i="127" l="1"/>
  <c r="Y8" i="127"/>
  <c r="BC73" i="99" l="1"/>
  <c r="BC16" i="99" s="1"/>
  <c r="BB73" i="99"/>
  <c r="BA73" i="99"/>
  <c r="AZ73" i="99"/>
  <c r="AZ16" i="99" s="1"/>
  <c r="AY73" i="99"/>
  <c r="AY16" i="99" s="1"/>
  <c r="AX73" i="99"/>
  <c r="AX16" i="99" s="1"/>
  <c r="AW73" i="99"/>
  <c r="AW16" i="99" s="1"/>
  <c r="AV73" i="99"/>
  <c r="AV16" i="99" s="1"/>
  <c r="AU73" i="99"/>
  <c r="AU16" i="99" s="1"/>
  <c r="AT73" i="99"/>
  <c r="AT16" i="99" s="1"/>
  <c r="AS73" i="99"/>
  <c r="AS16" i="99" s="1"/>
  <c r="AR73" i="99"/>
  <c r="AR16" i="99" s="1"/>
  <c r="AQ73" i="99"/>
  <c r="AQ16" i="99" s="1"/>
  <c r="AP73" i="99"/>
  <c r="AP16" i="99" s="1"/>
  <c r="AO73" i="99"/>
  <c r="AO16" i="99" s="1"/>
  <c r="AN73" i="99"/>
  <c r="AN16" i="99" s="1"/>
  <c r="AM73" i="99"/>
  <c r="AM16" i="99" s="1"/>
  <c r="AL73" i="99"/>
  <c r="AK73" i="99"/>
  <c r="AJ73" i="99"/>
  <c r="AI73" i="99"/>
  <c r="AI16" i="99" s="1"/>
  <c r="AH73" i="99"/>
  <c r="AH16" i="99" s="1"/>
  <c r="AG73" i="99"/>
  <c r="AG16" i="99" s="1"/>
  <c r="AF73" i="99"/>
  <c r="AF16" i="99" s="1"/>
  <c r="AE73" i="99"/>
  <c r="AE16" i="99" s="1"/>
  <c r="AD73" i="99"/>
  <c r="AD16" i="99" s="1"/>
  <c r="AC73" i="99"/>
  <c r="AC16" i="99" s="1"/>
  <c r="AB73" i="99"/>
  <c r="AB16" i="99" s="1"/>
  <c r="AA73" i="99"/>
  <c r="AA16" i="99" s="1"/>
  <c r="Z73" i="99"/>
  <c r="Z16" i="99" s="1"/>
  <c r="Y73" i="99"/>
  <c r="Y16" i="99" s="1"/>
  <c r="X73" i="99"/>
  <c r="X16" i="99" s="1"/>
  <c r="W73" i="99"/>
  <c r="W16" i="99" s="1"/>
  <c r="V73" i="99"/>
  <c r="U73" i="99"/>
  <c r="U16" i="99" s="1"/>
  <c r="T73" i="99"/>
  <c r="T16" i="99" s="1"/>
  <c r="S73" i="99"/>
  <c r="S16" i="99" s="1"/>
  <c r="R73" i="99"/>
  <c r="R16" i="99" s="1"/>
  <c r="Q73" i="99"/>
  <c r="Q16" i="99" s="1"/>
  <c r="P73" i="99"/>
  <c r="P16" i="99" s="1"/>
  <c r="O73" i="99"/>
  <c r="O16" i="99" s="1"/>
  <c r="N73" i="99"/>
  <c r="N16" i="99" s="1"/>
  <c r="M73" i="99"/>
  <c r="M16" i="99" s="1"/>
  <c r="L73" i="99"/>
  <c r="L16" i="99" s="1"/>
  <c r="K73" i="99"/>
  <c r="K16" i="99" s="1"/>
  <c r="J73" i="99"/>
  <c r="J16" i="99" s="1"/>
  <c r="I73" i="99"/>
  <c r="I16" i="99" s="1"/>
  <c r="H73" i="99"/>
  <c r="H16" i="99" s="1"/>
  <c r="G73" i="99"/>
  <c r="G16" i="99" s="1"/>
  <c r="F73" i="99"/>
  <c r="E73" i="99"/>
  <c r="D73" i="99"/>
  <c r="D16" i="99" s="1"/>
  <c r="C73" i="99"/>
  <c r="C16" i="99" s="1"/>
  <c r="B73" i="99"/>
  <c r="B16" i="99" s="1"/>
  <c r="BC70" i="99"/>
  <c r="BC15" i="99" s="1"/>
  <c r="BB70" i="99"/>
  <c r="BB15" i="99" s="1"/>
  <c r="BA70" i="99"/>
  <c r="BA15" i="99" s="1"/>
  <c r="AZ70" i="99"/>
  <c r="AZ15" i="99" s="1"/>
  <c r="AY70" i="99"/>
  <c r="AY15" i="99" s="1"/>
  <c r="AX70" i="99"/>
  <c r="AX15" i="99" s="1"/>
  <c r="AW70" i="99"/>
  <c r="AW15" i="99" s="1"/>
  <c r="AV70" i="99"/>
  <c r="AV15" i="99" s="1"/>
  <c r="AU70" i="99"/>
  <c r="AT70" i="99"/>
  <c r="AS70" i="99"/>
  <c r="AR70" i="99"/>
  <c r="AR15" i="99" s="1"/>
  <c r="AQ70" i="99"/>
  <c r="AP70" i="99"/>
  <c r="AP15" i="99" s="1"/>
  <c r="AO70" i="99"/>
  <c r="AO15" i="99" s="1"/>
  <c r="AN70" i="99"/>
  <c r="AN15" i="99" s="1"/>
  <c r="AM70" i="99"/>
  <c r="AL70" i="99"/>
  <c r="AL15" i="99" s="1"/>
  <c r="AK70" i="99"/>
  <c r="AK15" i="99" s="1"/>
  <c r="AJ70" i="99"/>
  <c r="AJ15" i="99" s="1"/>
  <c r="AI70" i="99"/>
  <c r="AI15" i="99" s="1"/>
  <c r="AH70" i="99"/>
  <c r="AH15" i="99" s="1"/>
  <c r="AG70" i="99"/>
  <c r="AG15" i="99" s="1"/>
  <c r="AF70" i="99"/>
  <c r="AF15" i="99" s="1"/>
  <c r="AE70" i="99"/>
  <c r="AD70" i="99"/>
  <c r="AC70" i="99"/>
  <c r="AC15" i="99" s="1"/>
  <c r="AB70" i="99"/>
  <c r="AB15" i="99" s="1"/>
  <c r="AA70" i="99"/>
  <c r="AA15" i="99" s="1"/>
  <c r="Z70" i="99"/>
  <c r="Z15" i="99" s="1"/>
  <c r="Y70" i="99"/>
  <c r="Y15" i="99" s="1"/>
  <c r="X70" i="99"/>
  <c r="X15" i="99" s="1"/>
  <c r="W70" i="99"/>
  <c r="W15" i="99" s="1"/>
  <c r="V70" i="99"/>
  <c r="V15" i="99" s="1"/>
  <c r="U70" i="99"/>
  <c r="U15" i="99" s="1"/>
  <c r="T70" i="99"/>
  <c r="T15" i="99" s="1"/>
  <c r="S70" i="99"/>
  <c r="S15" i="99" s="1"/>
  <c r="R70" i="99"/>
  <c r="R15" i="99" s="1"/>
  <c r="Q70" i="99"/>
  <c r="Q15" i="99" s="1"/>
  <c r="P70" i="99"/>
  <c r="P15" i="99" s="1"/>
  <c r="O70" i="99"/>
  <c r="N70" i="99"/>
  <c r="N15" i="99" s="1"/>
  <c r="M70" i="99"/>
  <c r="M15" i="99" s="1"/>
  <c r="L70" i="99"/>
  <c r="L15" i="99" s="1"/>
  <c r="K70" i="99"/>
  <c r="K15" i="99" s="1"/>
  <c r="J70" i="99"/>
  <c r="J15" i="99" s="1"/>
  <c r="I70" i="99"/>
  <c r="I15" i="99" s="1"/>
  <c r="H70" i="99"/>
  <c r="H15" i="99" s="1"/>
  <c r="G70" i="99"/>
  <c r="G15" i="99" s="1"/>
  <c r="F70" i="99"/>
  <c r="F15" i="99" s="1"/>
  <c r="E70" i="99"/>
  <c r="E15" i="99" s="1"/>
  <c r="D70" i="99"/>
  <c r="D15" i="99" s="1"/>
  <c r="C70" i="99"/>
  <c r="C15" i="99" s="1"/>
  <c r="B70" i="99"/>
  <c r="B15" i="99" s="1"/>
  <c r="BB64" i="99"/>
  <c r="BB14" i="99" s="1"/>
  <c r="BA64" i="99"/>
  <c r="BA14" i="99" s="1"/>
  <c r="AZ64" i="99"/>
  <c r="AY64" i="99"/>
  <c r="AX64" i="99"/>
  <c r="AW64" i="99"/>
  <c r="AW14" i="99" s="1"/>
  <c r="AV64" i="99"/>
  <c r="AV14" i="99" s="1"/>
  <c r="AU64" i="99"/>
  <c r="AU14" i="99" s="1"/>
  <c r="AT64" i="99"/>
  <c r="AT14" i="99" s="1"/>
  <c r="AS64" i="99"/>
  <c r="AS14" i="99" s="1"/>
  <c r="AR64" i="99"/>
  <c r="AR14" i="99" s="1"/>
  <c r="AQ64" i="99"/>
  <c r="AQ14" i="99" s="1"/>
  <c r="AP64" i="99"/>
  <c r="AP14" i="99" s="1"/>
  <c r="AO64" i="99"/>
  <c r="AO14" i="99" s="1"/>
  <c r="AN64" i="99"/>
  <c r="AN14" i="99" s="1"/>
  <c r="AM64" i="99"/>
  <c r="AM14" i="99" s="1"/>
  <c r="AL64" i="99"/>
  <c r="AL14" i="99" s="1"/>
  <c r="AK64" i="99"/>
  <c r="AK14" i="99" s="1"/>
  <c r="AJ64" i="99"/>
  <c r="AJ14" i="99" s="1"/>
  <c r="AI64" i="99"/>
  <c r="AI14" i="99" s="1"/>
  <c r="AH64" i="99"/>
  <c r="AH14" i="99" s="1"/>
  <c r="AG64" i="99"/>
  <c r="AG14" i="99" s="1"/>
  <c r="AF64" i="99"/>
  <c r="AF14" i="99" s="1"/>
  <c r="AE64" i="99"/>
  <c r="AE14" i="99" s="1"/>
  <c r="AD64" i="99"/>
  <c r="AD14" i="99" s="1"/>
  <c r="AC64" i="99"/>
  <c r="AC14" i="99" s="1"/>
  <c r="AB64" i="99"/>
  <c r="AB14" i="99" s="1"/>
  <c r="AA64" i="99"/>
  <c r="AA14" i="99" s="1"/>
  <c r="Z64" i="99"/>
  <c r="Z14" i="99" s="1"/>
  <c r="Y64" i="99"/>
  <c r="Y14" i="99" s="1"/>
  <c r="X64" i="99"/>
  <c r="X14" i="99" s="1"/>
  <c r="W64" i="99"/>
  <c r="W14" i="99" s="1"/>
  <c r="V64" i="99"/>
  <c r="V14" i="99" s="1"/>
  <c r="U64" i="99"/>
  <c r="U14" i="99" s="1"/>
  <c r="T64" i="99"/>
  <c r="T14" i="99" s="1"/>
  <c r="S64" i="99"/>
  <c r="S14" i="99" s="1"/>
  <c r="R64" i="99"/>
  <c r="R14" i="99" s="1"/>
  <c r="Q64" i="99"/>
  <c r="Q14" i="99" s="1"/>
  <c r="P64" i="99"/>
  <c r="P14" i="99" s="1"/>
  <c r="O64" i="99"/>
  <c r="O14" i="99" s="1"/>
  <c r="N64" i="99"/>
  <c r="N14" i="99" s="1"/>
  <c r="M64" i="99"/>
  <c r="M14" i="99" s="1"/>
  <c r="L64" i="99"/>
  <c r="L14" i="99" s="1"/>
  <c r="K64" i="99"/>
  <c r="K14" i="99" s="1"/>
  <c r="J64" i="99"/>
  <c r="J14" i="99" s="1"/>
  <c r="I64" i="99"/>
  <c r="I14" i="99" s="1"/>
  <c r="H64" i="99"/>
  <c r="H14" i="99" s="1"/>
  <c r="G64" i="99"/>
  <c r="G14" i="99" s="1"/>
  <c r="F64" i="99"/>
  <c r="F14" i="99" s="1"/>
  <c r="E64" i="99"/>
  <c r="E14" i="99" s="1"/>
  <c r="D64" i="99"/>
  <c r="D14" i="99" s="1"/>
  <c r="C64" i="99"/>
  <c r="C14" i="99" s="1"/>
  <c r="B64" i="99"/>
  <c r="B14" i="99" s="1"/>
  <c r="BB56" i="99"/>
  <c r="BB13" i="99" s="1"/>
  <c r="BA56" i="99"/>
  <c r="AZ56" i="99"/>
  <c r="AZ13" i="99" s="1"/>
  <c r="AY56" i="99"/>
  <c r="AY13" i="99" s="1"/>
  <c r="AX56" i="99"/>
  <c r="AW56" i="99"/>
  <c r="AW13" i="99" s="1"/>
  <c r="AV56" i="99"/>
  <c r="AV13" i="99" s="1"/>
  <c r="AU56" i="99"/>
  <c r="AT56" i="99"/>
  <c r="AS56" i="99"/>
  <c r="AR56" i="99"/>
  <c r="AR13" i="99" s="1"/>
  <c r="AQ56" i="99"/>
  <c r="AQ13" i="99" s="1"/>
  <c r="AP56" i="99"/>
  <c r="AP13" i="99" s="1"/>
  <c r="AO56" i="99"/>
  <c r="AO13" i="99" s="1"/>
  <c r="AN56" i="99"/>
  <c r="AN13" i="99" s="1"/>
  <c r="AM56" i="99"/>
  <c r="AM13" i="99" s="1"/>
  <c r="AL56" i="99"/>
  <c r="AL13" i="99" s="1"/>
  <c r="AK56" i="99"/>
  <c r="AK13" i="99" s="1"/>
  <c r="AJ56" i="99"/>
  <c r="AJ13" i="99" s="1"/>
  <c r="AI56" i="99"/>
  <c r="AI13" i="99" s="1"/>
  <c r="AH56" i="99"/>
  <c r="AH13" i="99" s="1"/>
  <c r="AG56" i="99"/>
  <c r="AG13" i="99" s="1"/>
  <c r="AF56" i="99"/>
  <c r="AF13" i="99" s="1"/>
  <c r="AE56" i="99"/>
  <c r="AE13" i="99" s="1"/>
  <c r="AD56" i="99"/>
  <c r="AD13" i="99" s="1"/>
  <c r="AC56" i="99"/>
  <c r="AC13" i="99" s="1"/>
  <c r="AB56" i="99"/>
  <c r="AB13" i="99" s="1"/>
  <c r="AA56" i="99"/>
  <c r="AA13" i="99" s="1"/>
  <c r="Z56" i="99"/>
  <c r="Z13" i="99" s="1"/>
  <c r="Y56" i="99"/>
  <c r="Y13" i="99" s="1"/>
  <c r="X56" i="99"/>
  <c r="X13" i="99" s="1"/>
  <c r="W56" i="99"/>
  <c r="W13" i="99" s="1"/>
  <c r="V56" i="99"/>
  <c r="V13" i="99" s="1"/>
  <c r="U56" i="99"/>
  <c r="U13" i="99" s="1"/>
  <c r="T56" i="99"/>
  <c r="T13" i="99" s="1"/>
  <c r="S56" i="99"/>
  <c r="S13" i="99" s="1"/>
  <c r="R56" i="99"/>
  <c r="R13" i="99" s="1"/>
  <c r="Q56" i="99"/>
  <c r="Q13" i="99" s="1"/>
  <c r="P56" i="99"/>
  <c r="P13" i="99" s="1"/>
  <c r="O56" i="99"/>
  <c r="O13" i="99" s="1"/>
  <c r="N56" i="99"/>
  <c r="N13" i="99" s="1"/>
  <c r="M56" i="99"/>
  <c r="M13" i="99" s="1"/>
  <c r="L56" i="99"/>
  <c r="L13" i="99" s="1"/>
  <c r="K56" i="99"/>
  <c r="K13" i="99" s="1"/>
  <c r="J56" i="99"/>
  <c r="J13" i="99" s="1"/>
  <c r="I56" i="99"/>
  <c r="I13" i="99" s="1"/>
  <c r="H56" i="99"/>
  <c r="H13" i="99" s="1"/>
  <c r="G56" i="99"/>
  <c r="G13" i="99" s="1"/>
  <c r="F56" i="99"/>
  <c r="F13" i="99" s="1"/>
  <c r="E56" i="99"/>
  <c r="E13" i="99" s="1"/>
  <c r="D56" i="99"/>
  <c r="D13" i="99" s="1"/>
  <c r="C56" i="99"/>
  <c r="C13" i="99" s="1"/>
  <c r="B56" i="99"/>
  <c r="B13" i="99" s="1"/>
  <c r="BC51" i="99"/>
  <c r="BC12" i="99" s="1"/>
  <c r="BB51" i="99"/>
  <c r="BB12" i="99" s="1"/>
  <c r="BA51" i="99"/>
  <c r="BA12" i="99" s="1"/>
  <c r="AZ51" i="99"/>
  <c r="AZ12" i="99" s="1"/>
  <c r="AY51" i="99"/>
  <c r="AY12" i="99" s="1"/>
  <c r="AX51" i="99"/>
  <c r="AX12" i="99" s="1"/>
  <c r="AW51" i="99"/>
  <c r="AW12" i="99" s="1"/>
  <c r="AV51" i="99"/>
  <c r="AU51" i="99"/>
  <c r="AT51" i="99"/>
  <c r="AT12" i="99" s="1"/>
  <c r="AS51" i="99"/>
  <c r="AS12" i="99" s="1"/>
  <c r="AR51" i="99"/>
  <c r="AR12" i="99" s="1"/>
  <c r="AQ51" i="99"/>
  <c r="AQ12" i="99" s="1"/>
  <c r="AP51" i="99"/>
  <c r="AO51" i="99"/>
  <c r="AO12" i="99" s="1"/>
  <c r="AN51" i="99"/>
  <c r="AM51" i="99"/>
  <c r="AL51" i="99"/>
  <c r="AK51" i="99"/>
  <c r="AK12" i="99" s="1"/>
  <c r="AJ51" i="99"/>
  <c r="AJ12" i="99" s="1"/>
  <c r="AI51" i="99"/>
  <c r="AI12" i="99" s="1"/>
  <c r="AH51" i="99"/>
  <c r="AH12" i="99" s="1"/>
  <c r="AG51" i="99"/>
  <c r="AG12" i="99" s="1"/>
  <c r="AF51" i="99"/>
  <c r="AF12" i="99" s="1"/>
  <c r="AE51" i="99"/>
  <c r="AE12" i="99" s="1"/>
  <c r="AD51" i="99"/>
  <c r="AD12" i="99" s="1"/>
  <c r="AC51" i="99"/>
  <c r="AC12" i="99" s="1"/>
  <c r="AB51" i="99"/>
  <c r="AB12" i="99" s="1"/>
  <c r="AA51" i="99"/>
  <c r="AA12" i="99" s="1"/>
  <c r="Z51" i="99"/>
  <c r="Z12" i="99" s="1"/>
  <c r="Y51" i="99"/>
  <c r="Y12" i="99" s="1"/>
  <c r="X51" i="99"/>
  <c r="X12" i="99" s="1"/>
  <c r="W51" i="99"/>
  <c r="W12" i="99" s="1"/>
  <c r="V51" i="99"/>
  <c r="U51" i="99"/>
  <c r="U12" i="99" s="1"/>
  <c r="T51" i="99"/>
  <c r="T12" i="99" s="1"/>
  <c r="S51" i="99"/>
  <c r="S12" i="99" s="1"/>
  <c r="R51" i="99"/>
  <c r="R12" i="99" s="1"/>
  <c r="Q51" i="99"/>
  <c r="Q12" i="99" s="1"/>
  <c r="P51" i="99"/>
  <c r="P12" i="99" s="1"/>
  <c r="O51" i="99"/>
  <c r="O12" i="99" s="1"/>
  <c r="N51" i="99"/>
  <c r="N12" i="99" s="1"/>
  <c r="M51" i="99"/>
  <c r="M12" i="99" s="1"/>
  <c r="L51" i="99"/>
  <c r="L12" i="99" s="1"/>
  <c r="K51" i="99"/>
  <c r="K12" i="99" s="1"/>
  <c r="J51" i="99"/>
  <c r="J12" i="99" s="1"/>
  <c r="I51" i="99"/>
  <c r="I12" i="99" s="1"/>
  <c r="H51" i="99"/>
  <c r="H12" i="99" s="1"/>
  <c r="G51" i="99"/>
  <c r="G12" i="99" s="1"/>
  <c r="F51" i="99"/>
  <c r="E51" i="99"/>
  <c r="E12" i="99" s="1"/>
  <c r="D51" i="99"/>
  <c r="D12" i="99" s="1"/>
  <c r="C51" i="99"/>
  <c r="C12" i="99" s="1"/>
  <c r="B51" i="99"/>
  <c r="B12" i="99" s="1"/>
  <c r="BC44" i="99"/>
  <c r="BC11" i="99" s="1"/>
  <c r="BB44" i="99"/>
  <c r="BB11" i="99" s="1"/>
  <c r="BA44" i="99"/>
  <c r="BA11" i="99" s="1"/>
  <c r="AZ44" i="99"/>
  <c r="AZ11" i="99" s="1"/>
  <c r="AY44" i="99"/>
  <c r="AY11" i="99" s="1"/>
  <c r="AX44" i="99"/>
  <c r="AW44" i="99"/>
  <c r="AW11" i="99" s="1"/>
  <c r="AV44" i="99"/>
  <c r="AV11" i="99" s="1"/>
  <c r="AU44" i="99"/>
  <c r="AU11" i="99" s="1"/>
  <c r="AT44" i="99"/>
  <c r="AT11" i="99" s="1"/>
  <c r="AS44" i="99"/>
  <c r="AS11" i="99" s="1"/>
  <c r="AR44" i="99"/>
  <c r="AR11" i="99" s="1"/>
  <c r="AQ44" i="99"/>
  <c r="AQ11" i="99" s="1"/>
  <c r="AP44" i="99"/>
  <c r="AP11" i="99" s="1"/>
  <c r="AO44" i="99"/>
  <c r="AO11" i="99" s="1"/>
  <c r="AN44" i="99"/>
  <c r="AN11" i="99" s="1"/>
  <c r="AM44" i="99"/>
  <c r="AM11" i="99" s="1"/>
  <c r="AL44" i="99"/>
  <c r="AL11" i="99" s="1"/>
  <c r="AK44" i="99"/>
  <c r="AK11" i="99" s="1"/>
  <c r="AJ44" i="99"/>
  <c r="AJ11" i="99" s="1"/>
  <c r="AI44" i="99"/>
  <c r="AI11" i="99" s="1"/>
  <c r="AH44" i="99"/>
  <c r="AH11" i="99" s="1"/>
  <c r="AG44" i="99"/>
  <c r="AG11" i="99" s="1"/>
  <c r="AF44" i="99"/>
  <c r="AF11" i="99" s="1"/>
  <c r="AE44" i="99"/>
  <c r="AE11" i="99" s="1"/>
  <c r="AD44" i="99"/>
  <c r="AD11" i="99" s="1"/>
  <c r="AC44" i="99"/>
  <c r="AC11" i="99" s="1"/>
  <c r="AB44" i="99"/>
  <c r="AB11" i="99" s="1"/>
  <c r="AA44" i="99"/>
  <c r="AA11" i="99" s="1"/>
  <c r="Z44" i="99"/>
  <c r="Z11" i="99" s="1"/>
  <c r="Y44" i="99"/>
  <c r="Y11" i="99" s="1"/>
  <c r="X44" i="99"/>
  <c r="X11" i="99" s="1"/>
  <c r="W44" i="99"/>
  <c r="W11" i="99" s="1"/>
  <c r="V44" i="99"/>
  <c r="V11" i="99" s="1"/>
  <c r="U44" i="99"/>
  <c r="U11" i="99" s="1"/>
  <c r="T44" i="99"/>
  <c r="T11" i="99" s="1"/>
  <c r="S44" i="99"/>
  <c r="S11" i="99" s="1"/>
  <c r="R44" i="99"/>
  <c r="R11" i="99" s="1"/>
  <c r="Q44" i="99"/>
  <c r="Q11" i="99" s="1"/>
  <c r="P44" i="99"/>
  <c r="P11" i="99" s="1"/>
  <c r="O44" i="99"/>
  <c r="O11" i="99" s="1"/>
  <c r="N44" i="99"/>
  <c r="N11" i="99" s="1"/>
  <c r="M44" i="99"/>
  <c r="M11" i="99" s="1"/>
  <c r="L44" i="99"/>
  <c r="L11" i="99" s="1"/>
  <c r="K44" i="99"/>
  <c r="K11" i="99" s="1"/>
  <c r="J44" i="99"/>
  <c r="J11" i="99" s="1"/>
  <c r="I44" i="99"/>
  <c r="I11" i="99" s="1"/>
  <c r="H44" i="99"/>
  <c r="H11" i="99" s="1"/>
  <c r="G44" i="99"/>
  <c r="F44" i="99"/>
  <c r="F11" i="99" s="1"/>
  <c r="E44" i="99"/>
  <c r="E11" i="99" s="1"/>
  <c r="D44" i="99"/>
  <c r="D11" i="99" s="1"/>
  <c r="C44" i="99"/>
  <c r="C11" i="99" s="1"/>
  <c r="B44" i="99"/>
  <c r="B11" i="99" s="1"/>
  <c r="BC38" i="99"/>
  <c r="BC10" i="99" s="1"/>
  <c r="BB38" i="99"/>
  <c r="BB10" i="99" s="1"/>
  <c r="BA38" i="99"/>
  <c r="BA10" i="99" s="1"/>
  <c r="AZ38" i="99"/>
  <c r="AZ10" i="99" s="1"/>
  <c r="AY38" i="99"/>
  <c r="AY10" i="99" s="1"/>
  <c r="AX38" i="99"/>
  <c r="AX10" i="99" s="1"/>
  <c r="AW38" i="99"/>
  <c r="AW10" i="99" s="1"/>
  <c r="AV38" i="99"/>
  <c r="AV10" i="99" s="1"/>
  <c r="AU38" i="99"/>
  <c r="AU10" i="99" s="1"/>
  <c r="AT38" i="99"/>
  <c r="AT10" i="99" s="1"/>
  <c r="AS38" i="99"/>
  <c r="AS10" i="99" s="1"/>
  <c r="AR38" i="99"/>
  <c r="AR10" i="99" s="1"/>
  <c r="AQ38" i="99"/>
  <c r="AQ10" i="99" s="1"/>
  <c r="AP38" i="99"/>
  <c r="AP10" i="99" s="1"/>
  <c r="AO38" i="99"/>
  <c r="AO10" i="99" s="1"/>
  <c r="AN38" i="99"/>
  <c r="AN10" i="99" s="1"/>
  <c r="AM38" i="99"/>
  <c r="AM10" i="99" s="1"/>
  <c r="AL38" i="99"/>
  <c r="AL10" i="99" s="1"/>
  <c r="AK38" i="99"/>
  <c r="AK10" i="99" s="1"/>
  <c r="AJ38" i="99"/>
  <c r="AJ10" i="99" s="1"/>
  <c r="AI38" i="99"/>
  <c r="AI10" i="99" s="1"/>
  <c r="AH38" i="99"/>
  <c r="AH10" i="99" s="1"/>
  <c r="AG38" i="99"/>
  <c r="AG10" i="99" s="1"/>
  <c r="AF38" i="99"/>
  <c r="AF10" i="99" s="1"/>
  <c r="AE38" i="99"/>
  <c r="AE10" i="99" s="1"/>
  <c r="AD38" i="99"/>
  <c r="AD10" i="99" s="1"/>
  <c r="AC38" i="99"/>
  <c r="AC10" i="99" s="1"/>
  <c r="AB38" i="99"/>
  <c r="AB10" i="99" s="1"/>
  <c r="AA38" i="99"/>
  <c r="AA10" i="99" s="1"/>
  <c r="Z38" i="99"/>
  <c r="Z10" i="99" s="1"/>
  <c r="Y38" i="99"/>
  <c r="X38" i="99"/>
  <c r="X10" i="99" s="1"/>
  <c r="W38" i="99"/>
  <c r="W10" i="99" s="1"/>
  <c r="V38" i="99"/>
  <c r="V10" i="99" s="1"/>
  <c r="U38" i="99"/>
  <c r="U10" i="99" s="1"/>
  <c r="T38" i="99"/>
  <c r="T10" i="99" s="1"/>
  <c r="S38" i="99"/>
  <c r="S10" i="99" s="1"/>
  <c r="R38" i="99"/>
  <c r="R10" i="99" s="1"/>
  <c r="Q38" i="99"/>
  <c r="Q10" i="99" s="1"/>
  <c r="P38" i="99"/>
  <c r="P10" i="99" s="1"/>
  <c r="O38" i="99"/>
  <c r="O10" i="99" s="1"/>
  <c r="N38" i="99"/>
  <c r="N10" i="99" s="1"/>
  <c r="M38" i="99"/>
  <c r="M10" i="99" s="1"/>
  <c r="L38" i="99"/>
  <c r="L10" i="99" s="1"/>
  <c r="K38" i="99"/>
  <c r="K10" i="99" s="1"/>
  <c r="J38" i="99"/>
  <c r="J10" i="99" s="1"/>
  <c r="I38" i="99"/>
  <c r="H38" i="99"/>
  <c r="G38" i="99"/>
  <c r="G10" i="99" s="1"/>
  <c r="F38" i="99"/>
  <c r="F10" i="99" s="1"/>
  <c r="E38" i="99"/>
  <c r="D38" i="99"/>
  <c r="C38" i="99"/>
  <c r="C10" i="99" s="1"/>
  <c r="B38" i="99"/>
  <c r="B10" i="99" s="1"/>
  <c r="BC32" i="99"/>
  <c r="BC9" i="99" s="1"/>
  <c r="BD9" i="99"/>
  <c r="BB32" i="99"/>
  <c r="BB9" i="99" s="1"/>
  <c r="BA32" i="99"/>
  <c r="BA9" i="99" s="1"/>
  <c r="AZ32" i="99"/>
  <c r="AZ9" i="99" s="1"/>
  <c r="AY32" i="99"/>
  <c r="AY9" i="99" s="1"/>
  <c r="AX32" i="99"/>
  <c r="AW32" i="99"/>
  <c r="AW9" i="99" s="1"/>
  <c r="AV32" i="99"/>
  <c r="AV9" i="99" s="1"/>
  <c r="AU32" i="99"/>
  <c r="AU9" i="99" s="1"/>
  <c r="AT32" i="99"/>
  <c r="AT9" i="99" s="1"/>
  <c r="AS32" i="99"/>
  <c r="AS9" i="99" s="1"/>
  <c r="AR32" i="99"/>
  <c r="AR9" i="99" s="1"/>
  <c r="AQ32" i="99"/>
  <c r="AQ9" i="99" s="1"/>
  <c r="AP32" i="99"/>
  <c r="AP9" i="99" s="1"/>
  <c r="AO32" i="99"/>
  <c r="AO9" i="99" s="1"/>
  <c r="AN32" i="99"/>
  <c r="AN9" i="99" s="1"/>
  <c r="AM32" i="99"/>
  <c r="AM9" i="99" s="1"/>
  <c r="AL32" i="99"/>
  <c r="AL9" i="99" s="1"/>
  <c r="AK32" i="99"/>
  <c r="AK9" i="99" s="1"/>
  <c r="AJ32" i="99"/>
  <c r="AJ9" i="99" s="1"/>
  <c r="AI32" i="99"/>
  <c r="AI9" i="99" s="1"/>
  <c r="AH32" i="99"/>
  <c r="AG32" i="99"/>
  <c r="AG9" i="99" s="1"/>
  <c r="AF32" i="99"/>
  <c r="AF9" i="99" s="1"/>
  <c r="AE32" i="99"/>
  <c r="AE9" i="99" s="1"/>
  <c r="AD32" i="99"/>
  <c r="AD9" i="99" s="1"/>
  <c r="AC32" i="99"/>
  <c r="AC9" i="99" s="1"/>
  <c r="AB32" i="99"/>
  <c r="AB9" i="99" s="1"/>
  <c r="AA32" i="99"/>
  <c r="AA9" i="99" s="1"/>
  <c r="Z32" i="99"/>
  <c r="Z9" i="99" s="1"/>
  <c r="Y32" i="99"/>
  <c r="Y9" i="99" s="1"/>
  <c r="X32" i="99"/>
  <c r="X9" i="99" s="1"/>
  <c r="W32" i="99"/>
  <c r="W9" i="99" s="1"/>
  <c r="V32" i="99"/>
  <c r="V9" i="99" s="1"/>
  <c r="U32" i="99"/>
  <c r="U9" i="99" s="1"/>
  <c r="T32" i="99"/>
  <c r="T9" i="99" s="1"/>
  <c r="S32" i="99"/>
  <c r="S9" i="99" s="1"/>
  <c r="R32" i="99"/>
  <c r="Q32" i="99"/>
  <c r="P32" i="99"/>
  <c r="P9" i="99" s="1"/>
  <c r="O32" i="99"/>
  <c r="O9" i="99" s="1"/>
  <c r="N32" i="99"/>
  <c r="M32" i="99"/>
  <c r="M9" i="99" s="1"/>
  <c r="L32" i="99"/>
  <c r="L9" i="99" s="1"/>
  <c r="K32" i="99"/>
  <c r="K9" i="99" s="1"/>
  <c r="J32" i="99"/>
  <c r="J9" i="99" s="1"/>
  <c r="I32" i="99"/>
  <c r="I9" i="99" s="1"/>
  <c r="H32" i="99"/>
  <c r="H9" i="99" s="1"/>
  <c r="G32" i="99"/>
  <c r="G9" i="99" s="1"/>
  <c r="F32" i="99"/>
  <c r="F9" i="99" s="1"/>
  <c r="E32" i="99"/>
  <c r="E9" i="99" s="1"/>
  <c r="D32" i="99"/>
  <c r="D9" i="99" s="1"/>
  <c r="C32" i="99"/>
  <c r="C9" i="99" s="1"/>
  <c r="B32" i="99"/>
  <c r="BB28" i="99"/>
  <c r="BA28" i="99"/>
  <c r="BA8" i="99" s="1"/>
  <c r="AZ28" i="99"/>
  <c r="AZ8" i="99" s="1"/>
  <c r="AY28" i="99"/>
  <c r="AY8" i="99" s="1"/>
  <c r="AX28" i="99"/>
  <c r="AX8" i="99" s="1"/>
  <c r="AW28" i="99"/>
  <c r="AW8" i="99" s="1"/>
  <c r="AV28" i="99"/>
  <c r="AV8" i="99" s="1"/>
  <c r="AU28" i="99"/>
  <c r="AU8" i="99" s="1"/>
  <c r="AT28" i="99"/>
  <c r="AT8" i="99" s="1"/>
  <c r="AS28" i="99"/>
  <c r="AS8" i="99" s="1"/>
  <c r="AR28" i="99"/>
  <c r="AR8" i="99" s="1"/>
  <c r="AQ28" i="99"/>
  <c r="AQ8" i="99" s="1"/>
  <c r="AP28" i="99"/>
  <c r="AP8" i="99" s="1"/>
  <c r="AO28" i="99"/>
  <c r="AO8" i="99" s="1"/>
  <c r="AN28" i="99"/>
  <c r="AN8" i="99" s="1"/>
  <c r="AM28" i="99"/>
  <c r="AL28" i="99"/>
  <c r="AL8" i="99" s="1"/>
  <c r="AK28" i="99"/>
  <c r="AK8" i="99" s="1"/>
  <c r="AJ28" i="99"/>
  <c r="AJ8" i="99" s="1"/>
  <c r="AI28" i="99"/>
  <c r="AI8" i="99" s="1"/>
  <c r="AH28" i="99"/>
  <c r="AH8" i="99" s="1"/>
  <c r="AG28" i="99"/>
  <c r="AG8" i="99" s="1"/>
  <c r="AF28" i="99"/>
  <c r="AF8" i="99" s="1"/>
  <c r="AE28" i="99"/>
  <c r="AE8" i="99" s="1"/>
  <c r="AD28" i="99"/>
  <c r="AD8" i="99" s="1"/>
  <c r="AC28" i="99"/>
  <c r="AC8" i="99" s="1"/>
  <c r="AB28" i="99"/>
  <c r="AB8" i="99" s="1"/>
  <c r="AA28" i="99"/>
  <c r="AA8" i="99" s="1"/>
  <c r="Z28" i="99"/>
  <c r="Z8" i="99" s="1"/>
  <c r="Y28" i="99"/>
  <c r="Y8" i="99" s="1"/>
  <c r="X28" i="99"/>
  <c r="X8" i="99" s="1"/>
  <c r="W28" i="99"/>
  <c r="V28" i="99"/>
  <c r="V8" i="99" s="1"/>
  <c r="U28" i="99"/>
  <c r="U8" i="99" s="1"/>
  <c r="T28" i="99"/>
  <c r="T8" i="99" s="1"/>
  <c r="S28" i="99"/>
  <c r="S8" i="99" s="1"/>
  <c r="R28" i="99"/>
  <c r="R8" i="99" s="1"/>
  <c r="Q28" i="99"/>
  <c r="Q8" i="99" s="1"/>
  <c r="P28" i="99"/>
  <c r="P8" i="99" s="1"/>
  <c r="O28" i="99"/>
  <c r="O8" i="99" s="1"/>
  <c r="N28" i="99"/>
  <c r="N8" i="99" s="1"/>
  <c r="M28" i="99"/>
  <c r="M8" i="99" s="1"/>
  <c r="L28" i="99"/>
  <c r="L8" i="99" s="1"/>
  <c r="K28" i="99"/>
  <c r="K8" i="99" s="1"/>
  <c r="J28" i="99"/>
  <c r="J8" i="99" s="1"/>
  <c r="I28" i="99"/>
  <c r="I8" i="99" s="1"/>
  <c r="H28" i="99"/>
  <c r="G28" i="99"/>
  <c r="F28" i="99"/>
  <c r="E28" i="99"/>
  <c r="E8" i="99" s="1"/>
  <c r="D28" i="99"/>
  <c r="D8" i="99" s="1"/>
  <c r="C28" i="99"/>
  <c r="C8" i="99" s="1"/>
  <c r="B28" i="99"/>
  <c r="B8" i="99" s="1"/>
  <c r="BD18" i="99"/>
  <c r="BB18" i="99"/>
  <c r="BB77" i="99" s="1"/>
  <c r="BA18" i="99"/>
  <c r="BA77" i="99" s="1"/>
  <c r="AZ18" i="99"/>
  <c r="AZ77" i="99" s="1"/>
  <c r="AY18" i="99"/>
  <c r="AY77" i="99" s="1"/>
  <c r="AX18" i="99"/>
  <c r="AX77" i="99" s="1"/>
  <c r="AW18" i="99"/>
  <c r="AV18" i="99"/>
  <c r="AV77" i="99" s="1"/>
  <c r="AU18" i="99"/>
  <c r="AU77" i="99" s="1"/>
  <c r="AT18" i="99"/>
  <c r="AT77" i="99" s="1"/>
  <c r="AS18" i="99"/>
  <c r="AS77" i="99" s="1"/>
  <c r="AR18" i="99"/>
  <c r="AR7" i="99" s="1"/>
  <c r="AQ18" i="99"/>
  <c r="AQ7" i="99" s="1"/>
  <c r="AP18" i="99"/>
  <c r="AP77" i="99" s="1"/>
  <c r="AO18" i="99"/>
  <c r="AN18" i="99"/>
  <c r="AN77" i="99" s="1"/>
  <c r="AM18" i="99"/>
  <c r="AL18" i="99"/>
  <c r="AL77" i="99" s="1"/>
  <c r="AK18" i="99"/>
  <c r="AK77" i="99" s="1"/>
  <c r="AJ18" i="99"/>
  <c r="AJ77" i="99" s="1"/>
  <c r="AI18" i="99"/>
  <c r="AI77" i="99" s="1"/>
  <c r="AH18" i="99"/>
  <c r="AH77" i="99" s="1"/>
  <c r="AG18" i="99"/>
  <c r="AF18" i="99"/>
  <c r="AF77" i="99" s="1"/>
  <c r="AE18" i="99"/>
  <c r="AE77" i="99" s="1"/>
  <c r="AD18" i="99"/>
  <c r="AD77" i="99" s="1"/>
  <c r="AC18" i="99"/>
  <c r="AC77" i="99" s="1"/>
  <c r="AB18" i="99"/>
  <c r="AB7" i="99" s="1"/>
  <c r="AA18" i="99"/>
  <c r="AA7" i="99" s="1"/>
  <c r="Z18" i="99"/>
  <c r="Z77" i="99" s="1"/>
  <c r="Y18" i="99"/>
  <c r="X18" i="99"/>
  <c r="W18" i="99"/>
  <c r="V18" i="99"/>
  <c r="V77" i="99" s="1"/>
  <c r="U18" i="99"/>
  <c r="U77" i="99" s="1"/>
  <c r="T18" i="99"/>
  <c r="T77" i="99" s="1"/>
  <c r="S18" i="99"/>
  <c r="S77" i="99" s="1"/>
  <c r="R18" i="99"/>
  <c r="R77" i="99" s="1"/>
  <c r="Q18" i="99"/>
  <c r="P18" i="99"/>
  <c r="P77" i="99" s="1"/>
  <c r="O18" i="99"/>
  <c r="O77" i="99" s="1"/>
  <c r="N18" i="99"/>
  <c r="N77" i="99" s="1"/>
  <c r="M18" i="99"/>
  <c r="M77" i="99" s="1"/>
  <c r="L18" i="99"/>
  <c r="L7" i="99" s="1"/>
  <c r="K18" i="99"/>
  <c r="K77" i="99" s="1"/>
  <c r="J18" i="99"/>
  <c r="J77" i="99" s="1"/>
  <c r="I18" i="99"/>
  <c r="H18" i="99"/>
  <c r="G18" i="99"/>
  <c r="F18" i="99"/>
  <c r="F77" i="99" s="1"/>
  <c r="E18" i="99"/>
  <c r="E77" i="99" s="1"/>
  <c r="D18" i="99"/>
  <c r="D77" i="99" s="1"/>
  <c r="C18" i="99"/>
  <c r="C7" i="99" s="1"/>
  <c r="B18" i="99"/>
  <c r="B77" i="99" s="1"/>
  <c r="BB16" i="99"/>
  <c r="BA16" i="99"/>
  <c r="AL16" i="99"/>
  <c r="AK16" i="99"/>
  <c r="AJ16" i="99"/>
  <c r="V16" i="99"/>
  <c r="F16" i="99"/>
  <c r="E16" i="99"/>
  <c r="AU15" i="99"/>
  <c r="AT15" i="99"/>
  <c r="AS15" i="99"/>
  <c r="AQ15" i="99"/>
  <c r="AM15" i="99"/>
  <c r="AE15" i="99"/>
  <c r="AD15" i="99"/>
  <c r="O15" i="99"/>
  <c r="AZ14" i="99"/>
  <c r="AY14" i="99"/>
  <c r="AX14" i="99"/>
  <c r="BA13" i="99"/>
  <c r="AX13" i="99"/>
  <c r="AU13" i="99"/>
  <c r="AT13" i="99"/>
  <c r="AS13" i="99"/>
  <c r="AV12" i="99"/>
  <c r="AU12" i="99"/>
  <c r="AP12" i="99"/>
  <c r="AN12" i="99"/>
  <c r="AM12" i="99"/>
  <c r="AL12" i="99"/>
  <c r="V12" i="99"/>
  <c r="F12" i="99"/>
  <c r="AX11" i="99"/>
  <c r="G11" i="99"/>
  <c r="Y10" i="99"/>
  <c r="I10" i="99"/>
  <c r="H10" i="99"/>
  <c r="E10" i="99"/>
  <c r="D10" i="99"/>
  <c r="AX9" i="99"/>
  <c r="AH9" i="99"/>
  <c r="R9" i="99"/>
  <c r="Q9" i="99"/>
  <c r="N9" i="99"/>
  <c r="B9" i="99"/>
  <c r="BB8" i="99"/>
  <c r="AM8" i="99"/>
  <c r="W8" i="99"/>
  <c r="H8" i="99"/>
  <c r="G8" i="99"/>
  <c r="F8" i="99"/>
  <c r="BB7" i="99"/>
  <c r="BA7" i="99"/>
  <c r="AK7" i="99"/>
  <c r="AJ7" i="99"/>
  <c r="AI7" i="99"/>
  <c r="U7" i="99"/>
  <c r="E7" i="99" l="1"/>
  <c r="D7" i="99"/>
  <c r="S7" i="99"/>
  <c r="T7" i="99"/>
  <c r="T6" i="99" s="1"/>
  <c r="AF7" i="99"/>
  <c r="V7" i="99"/>
  <c r="L77" i="99"/>
  <c r="AL7" i="99"/>
  <c r="L6" i="99"/>
  <c r="G77" i="99"/>
  <c r="G7" i="99"/>
  <c r="G6" i="99" s="1"/>
  <c r="AM77" i="99"/>
  <c r="AM7" i="99"/>
  <c r="AM6" i="99" s="1"/>
  <c r="H77" i="99"/>
  <c r="H7" i="99"/>
  <c r="H6" i="99" s="1"/>
  <c r="X77" i="99"/>
  <c r="X7" i="99"/>
  <c r="W77" i="99"/>
  <c r="W7" i="99"/>
  <c r="W6" i="99" s="1"/>
  <c r="AB77" i="99"/>
  <c r="M7" i="99"/>
  <c r="AN7" i="99"/>
  <c r="AN6" i="99" s="1"/>
  <c r="D6" i="99"/>
  <c r="N7" i="99"/>
  <c r="P7" i="99"/>
  <c r="AR6" i="99"/>
  <c r="AA77" i="99"/>
  <c r="K7" i="99"/>
  <c r="K6" i="99" s="1"/>
  <c r="AQ77" i="99"/>
  <c r="O7" i="99"/>
  <c r="O6" i="99" s="1"/>
  <c r="AL6" i="99"/>
  <c r="AA6" i="99"/>
  <c r="AB6" i="99"/>
  <c r="AJ6" i="99"/>
  <c r="F7" i="99"/>
  <c r="AV7" i="99"/>
  <c r="AV6" i="99" s="1"/>
  <c r="AT7" i="99"/>
  <c r="AT6" i="99" s="1"/>
  <c r="AC7" i="99"/>
  <c r="AC6" i="99" s="1"/>
  <c r="AY7" i="99"/>
  <c r="AY6" i="99" s="1"/>
  <c r="F6" i="99"/>
  <c r="AD7" i="99"/>
  <c r="AD6" i="99" s="1"/>
  <c r="AZ7" i="99"/>
  <c r="AZ6" i="99" s="1"/>
  <c r="C77" i="99"/>
  <c r="AE7" i="99"/>
  <c r="AE6" i="99" s="1"/>
  <c r="U6" i="99"/>
  <c r="AS7" i="99"/>
  <c r="AS6" i="99" s="1"/>
  <c r="AR77" i="99"/>
  <c r="AU7" i="99"/>
  <c r="AU6" i="99" s="1"/>
  <c r="BD11" i="99"/>
  <c r="BD14" i="99"/>
  <c r="BD15" i="99"/>
  <c r="BD77" i="99"/>
  <c r="BD7" i="99"/>
  <c r="BC18" i="99"/>
  <c r="BC28" i="99"/>
  <c r="BC8" i="99" s="1"/>
  <c r="BC64" i="99"/>
  <c r="BC14" i="99" s="1"/>
  <c r="BD13" i="99"/>
  <c r="P6" i="99"/>
  <c r="X6" i="99"/>
  <c r="AF6" i="99"/>
  <c r="S6" i="99"/>
  <c r="E6" i="99"/>
  <c r="M6" i="99"/>
  <c r="AK6" i="99"/>
  <c r="BA6" i="99"/>
  <c r="BD16" i="99"/>
  <c r="BC56" i="99"/>
  <c r="BC13" i="99" s="1"/>
  <c r="V6" i="99"/>
  <c r="BB6" i="99"/>
  <c r="I77" i="99"/>
  <c r="I7" i="99"/>
  <c r="I6" i="99" s="1"/>
  <c r="Q77" i="99"/>
  <c r="Q7" i="99"/>
  <c r="Q6" i="99" s="1"/>
  <c r="Y77" i="99"/>
  <c r="Y7" i="99"/>
  <c r="Y6" i="99" s="1"/>
  <c r="AG77" i="99"/>
  <c r="AG7" i="99"/>
  <c r="AG6" i="99" s="1"/>
  <c r="AO77" i="99"/>
  <c r="AO7" i="99"/>
  <c r="AO6" i="99" s="1"/>
  <c r="AW77" i="99"/>
  <c r="AW7" i="99"/>
  <c r="AW6" i="99" s="1"/>
  <c r="AQ6" i="99"/>
  <c r="C6" i="99"/>
  <c r="AI6" i="99"/>
  <c r="N6" i="99"/>
  <c r="B7" i="99"/>
  <c r="B6" i="99" s="1"/>
  <c r="J7" i="99"/>
  <c r="J6" i="99" s="1"/>
  <c r="R7" i="99"/>
  <c r="R6" i="99" s="1"/>
  <c r="Z7" i="99"/>
  <c r="Z6" i="99" s="1"/>
  <c r="AH7" i="99"/>
  <c r="AH6" i="99" s="1"/>
  <c r="AP7" i="99"/>
  <c r="AP6" i="99" s="1"/>
  <c r="AX7" i="99"/>
  <c r="AX6" i="99" s="1"/>
  <c r="BC7" i="99" l="1"/>
  <c r="BC6" i="99" s="1"/>
  <c r="BC77" i="99"/>
  <c r="BD10" i="99"/>
  <c r="BD8" i="99"/>
  <c r="BD12" i="99"/>
  <c r="BD6" i="99" l="1"/>
  <c r="BC71" i="112" l="1"/>
  <c r="BC14" i="112" s="1"/>
  <c r="AU71" i="112"/>
  <c r="AU14" i="112" s="1"/>
  <c r="AM71" i="112"/>
  <c r="AM14" i="112" s="1"/>
  <c r="AG71" i="112"/>
  <c r="AG14" i="112" s="1"/>
  <c r="AE71" i="112"/>
  <c r="AE14" i="112" s="1"/>
  <c r="Y71" i="112"/>
  <c r="Y14" i="112" s="1"/>
  <c r="W71" i="112"/>
  <c r="W14" i="112" s="1"/>
  <c r="Q71" i="112"/>
  <c r="Q14" i="112" s="1"/>
  <c r="O71" i="112"/>
  <c r="O14" i="112" s="1"/>
  <c r="I71" i="112"/>
  <c r="I14" i="112" s="1"/>
  <c r="BB71" i="112"/>
  <c r="BB14" i="112" s="1"/>
  <c r="AT71" i="112"/>
  <c r="AS71" i="112"/>
  <c r="AS14" i="112" s="1"/>
  <c r="AR71" i="112"/>
  <c r="AR14" i="112" s="1"/>
  <c r="AL71" i="112"/>
  <c r="AL14" i="112" s="1"/>
  <c r="AD71" i="112"/>
  <c r="AD14" i="112" s="1"/>
  <c r="AC71" i="112"/>
  <c r="AC14" i="112" s="1"/>
  <c r="AB71" i="112"/>
  <c r="AB14" i="112" s="1"/>
  <c r="V71" i="112"/>
  <c r="V14" i="112" s="1"/>
  <c r="U71" i="112"/>
  <c r="U14" i="112" s="1"/>
  <c r="T71" i="112"/>
  <c r="T14" i="112" s="1"/>
  <c r="N71" i="112"/>
  <c r="N14" i="112" s="1"/>
  <c r="M71" i="112"/>
  <c r="M14" i="112" s="1"/>
  <c r="L71" i="112"/>
  <c r="L14" i="112" s="1"/>
  <c r="F71" i="112"/>
  <c r="F14" i="112" s="1"/>
  <c r="E71" i="112"/>
  <c r="E14" i="112" s="1"/>
  <c r="D71" i="112"/>
  <c r="D14" i="112" s="1"/>
  <c r="AK71" i="112"/>
  <c r="AK14" i="112" s="1"/>
  <c r="AJ71" i="112"/>
  <c r="AJ14" i="112" s="1"/>
  <c r="G71" i="112"/>
  <c r="G14" i="112" s="1"/>
  <c r="AX68" i="112"/>
  <c r="AX13" i="112" s="1"/>
  <c r="AW68" i="112"/>
  <c r="AW13" i="112" s="1"/>
  <c r="AP68" i="112"/>
  <c r="AP13" i="112" s="1"/>
  <c r="Z68" i="112"/>
  <c r="Z13" i="112" s="1"/>
  <c r="R68" i="112"/>
  <c r="R13" i="112" s="1"/>
  <c r="J68" i="112"/>
  <c r="J13" i="112" s="1"/>
  <c r="I68" i="112"/>
  <c r="I13" i="112" s="1"/>
  <c r="BC68" i="112"/>
  <c r="BC13" i="112" s="1"/>
  <c r="AU68" i="112"/>
  <c r="AU13" i="112" s="1"/>
  <c r="AT68" i="112"/>
  <c r="AT13" i="112" s="1"/>
  <c r="AM68" i="112"/>
  <c r="AM13" i="112" s="1"/>
  <c r="AL68" i="112"/>
  <c r="AL13" i="112" s="1"/>
  <c r="AE68" i="112"/>
  <c r="AE13" i="112" s="1"/>
  <c r="AD68" i="112"/>
  <c r="AD13" i="112" s="1"/>
  <c r="W68" i="112"/>
  <c r="W13" i="112" s="1"/>
  <c r="V68" i="112"/>
  <c r="V13" i="112" s="1"/>
  <c r="S68" i="112"/>
  <c r="S13" i="112" s="1"/>
  <c r="O68" i="112"/>
  <c r="O13" i="112" s="1"/>
  <c r="N68" i="112"/>
  <c r="N13" i="112" s="1"/>
  <c r="M68" i="112"/>
  <c r="M13" i="112" s="1"/>
  <c r="K68" i="112"/>
  <c r="K13" i="112" s="1"/>
  <c r="G68" i="112"/>
  <c r="G13" i="112" s="1"/>
  <c r="F68" i="112"/>
  <c r="F13" i="112" s="1"/>
  <c r="E68" i="112"/>
  <c r="E13" i="112" s="1"/>
  <c r="C68" i="112"/>
  <c r="C13" i="112" s="1"/>
  <c r="AZ68" i="112"/>
  <c r="AZ13" i="112" s="1"/>
  <c r="AJ68" i="112"/>
  <c r="AJ13" i="112" s="1"/>
  <c r="AH68" i="112"/>
  <c r="AH13" i="112" s="1"/>
  <c r="AZ62" i="112"/>
  <c r="AZ12" i="112" s="1"/>
  <c r="AR62" i="112"/>
  <c r="AR12" i="112" s="1"/>
  <c r="AJ62" i="112"/>
  <c r="AJ12" i="112" s="1"/>
  <c r="AB62" i="112"/>
  <c r="AB12" i="112" s="1"/>
  <c r="L62" i="112"/>
  <c r="L12" i="112" s="1"/>
  <c r="D62" i="112"/>
  <c r="D12" i="112" s="1"/>
  <c r="BC62" i="112"/>
  <c r="BC12" i="112" s="1"/>
  <c r="AU62" i="112"/>
  <c r="AU12" i="112" s="1"/>
  <c r="AN62" i="112"/>
  <c r="AN12" i="112" s="1"/>
  <c r="AM62" i="112"/>
  <c r="AM12" i="112" s="1"/>
  <c r="AE62" i="112"/>
  <c r="AE12" i="112" s="1"/>
  <c r="W62" i="112"/>
  <c r="W12" i="112" s="1"/>
  <c r="O62" i="112"/>
  <c r="O12" i="112" s="1"/>
  <c r="G62" i="112"/>
  <c r="G12" i="112" s="1"/>
  <c r="T62" i="112"/>
  <c r="T12" i="112" s="1"/>
  <c r="AN54" i="112"/>
  <c r="AN11" i="112" s="1"/>
  <c r="T54" i="112"/>
  <c r="T11" i="112" s="1"/>
  <c r="BA49" i="112"/>
  <c r="BA10" i="112" s="1"/>
  <c r="AS49" i="112"/>
  <c r="AS10" i="112" s="1"/>
  <c r="AK49" i="112"/>
  <c r="AK10" i="112" s="1"/>
  <c r="U49" i="112"/>
  <c r="U10" i="112" s="1"/>
  <c r="E49" i="112"/>
  <c r="E10" i="112" s="1"/>
  <c r="AC49" i="112"/>
  <c r="AC10" i="112" s="1"/>
  <c r="M49" i="112"/>
  <c r="M10" i="112" s="1"/>
  <c r="AN42" i="112"/>
  <c r="AN9" i="112" s="1"/>
  <c r="X42" i="112"/>
  <c r="X9" i="112" s="1"/>
  <c r="H42" i="112"/>
  <c r="H9" i="112" s="1"/>
  <c r="AJ42" i="112"/>
  <c r="AJ9" i="112" s="1"/>
  <c r="AB42" i="112"/>
  <c r="AB9" i="112" s="1"/>
  <c r="D42" i="112"/>
  <c r="D9" i="112" s="1"/>
  <c r="AD36" i="112"/>
  <c r="AD8" i="112" s="1"/>
  <c r="X30" i="112"/>
  <c r="X7" i="112" s="1"/>
  <c r="AS30" i="112"/>
  <c r="AS7" i="112" s="1"/>
  <c r="E30" i="112"/>
  <c r="E7" i="112" s="1"/>
  <c r="AA30" i="112"/>
  <c r="AA7" i="112" s="1"/>
  <c r="AV30" i="112"/>
  <c r="AV7" i="112" s="1"/>
  <c r="P26" i="112"/>
  <c r="P6" i="112" s="1"/>
  <c r="H26" i="112"/>
  <c r="H6" i="112" s="1"/>
  <c r="AY26" i="112"/>
  <c r="AY6" i="112" s="1"/>
  <c r="AQ26" i="112"/>
  <c r="AQ6" i="112" s="1"/>
  <c r="AI26" i="112"/>
  <c r="AI6" i="112" s="1"/>
  <c r="AE26" i="112"/>
  <c r="AE6" i="112" s="1"/>
  <c r="AA26" i="112"/>
  <c r="AA6" i="112" s="1"/>
  <c r="S26" i="112"/>
  <c r="S6" i="112" s="1"/>
  <c r="K26" i="112"/>
  <c r="K6" i="112" s="1"/>
  <c r="C26" i="112"/>
  <c r="C6" i="112" s="1"/>
  <c r="BA16" i="112"/>
  <c r="BA5" i="112" s="1"/>
  <c r="AS16" i="112"/>
  <c r="AS5" i="112" s="1"/>
  <c r="AK16" i="112"/>
  <c r="AK5" i="112" s="1"/>
  <c r="AC16" i="112"/>
  <c r="AC5" i="112" s="1"/>
  <c r="U16" i="112"/>
  <c r="U5" i="112" s="1"/>
  <c r="M16" i="112"/>
  <c r="M5" i="112" s="1"/>
  <c r="E16" i="112"/>
  <c r="E5" i="112" s="1"/>
  <c r="AT14" i="112"/>
  <c r="O30" i="112" l="1"/>
  <c r="O7" i="112" s="1"/>
  <c r="AM30" i="112"/>
  <c r="AM7" i="112" s="1"/>
  <c r="J30" i="112"/>
  <c r="J7" i="112" s="1"/>
  <c r="AP30" i="112"/>
  <c r="AP7" i="112" s="1"/>
  <c r="AC30" i="112"/>
  <c r="AC7" i="112" s="1"/>
  <c r="M36" i="112"/>
  <c r="M8" i="112" s="1"/>
  <c r="AS36" i="112"/>
  <c r="AS8" i="112" s="1"/>
  <c r="S36" i="112"/>
  <c r="S8" i="112" s="1"/>
  <c r="AQ36" i="112"/>
  <c r="AQ8" i="112" s="1"/>
  <c r="N36" i="112"/>
  <c r="N8" i="112" s="1"/>
  <c r="BB36" i="112"/>
  <c r="BB8" i="112" s="1"/>
  <c r="G26" i="112"/>
  <c r="G6" i="112" s="1"/>
  <c r="O26" i="112"/>
  <c r="O6" i="112" s="1"/>
  <c r="W26" i="112"/>
  <c r="W6" i="112" s="1"/>
  <c r="AM26" i="112"/>
  <c r="AM6" i="112" s="1"/>
  <c r="AU26" i="112"/>
  <c r="AU6" i="112" s="1"/>
  <c r="BC26" i="112"/>
  <c r="BC6" i="112" s="1"/>
  <c r="H30" i="112"/>
  <c r="H7" i="112" s="1"/>
  <c r="P30" i="112"/>
  <c r="P7" i="112" s="1"/>
  <c r="AF30" i="112"/>
  <c r="AF7" i="112" s="1"/>
  <c r="AN30" i="112"/>
  <c r="AN7" i="112" s="1"/>
  <c r="C30" i="112"/>
  <c r="C7" i="112" s="1"/>
  <c r="K30" i="112"/>
  <c r="K7" i="112" s="1"/>
  <c r="S30" i="112"/>
  <c r="S7" i="112" s="1"/>
  <c r="AI30" i="112"/>
  <c r="AI7" i="112" s="1"/>
  <c r="AQ30" i="112"/>
  <c r="AQ7" i="112" s="1"/>
  <c r="AY30" i="112"/>
  <c r="AY7" i="112" s="1"/>
  <c r="I49" i="112"/>
  <c r="I10" i="112" s="1"/>
  <c r="Q49" i="112"/>
  <c r="Q10" i="112" s="1"/>
  <c r="Y49" i="112"/>
  <c r="Y10" i="112" s="1"/>
  <c r="AG49" i="112"/>
  <c r="AG10" i="112" s="1"/>
  <c r="AO49" i="112"/>
  <c r="AO10" i="112" s="1"/>
  <c r="AW49" i="112"/>
  <c r="AW10" i="112" s="1"/>
  <c r="J71" i="112"/>
  <c r="J14" i="112" s="1"/>
  <c r="R71" i="112"/>
  <c r="R14" i="112" s="1"/>
  <c r="Z71" i="112"/>
  <c r="Z14" i="112" s="1"/>
  <c r="AH71" i="112"/>
  <c r="AH14" i="112" s="1"/>
  <c r="AP71" i="112"/>
  <c r="AP14" i="112" s="1"/>
  <c r="AX71" i="112"/>
  <c r="AX14" i="112" s="1"/>
  <c r="W30" i="112"/>
  <c r="W7" i="112" s="1"/>
  <c r="AU30" i="112"/>
  <c r="AU7" i="112" s="1"/>
  <c r="R30" i="112"/>
  <c r="R7" i="112" s="1"/>
  <c r="AH30" i="112"/>
  <c r="AH7" i="112" s="1"/>
  <c r="U30" i="112"/>
  <c r="U7" i="112" s="1"/>
  <c r="E36" i="112"/>
  <c r="E8" i="112" s="1"/>
  <c r="AC36" i="112"/>
  <c r="AC8" i="112" s="1"/>
  <c r="AC4" i="112" s="1"/>
  <c r="AK36" i="112"/>
  <c r="AK8" i="112" s="1"/>
  <c r="AA36" i="112"/>
  <c r="AA8" i="112" s="1"/>
  <c r="AY36" i="112"/>
  <c r="AY8" i="112" s="1"/>
  <c r="V36" i="112"/>
  <c r="V8" i="112" s="1"/>
  <c r="AL36" i="112"/>
  <c r="AL8" i="112" s="1"/>
  <c r="C42" i="112"/>
  <c r="C9" i="112" s="1"/>
  <c r="K42" i="112"/>
  <c r="K9" i="112" s="1"/>
  <c r="S42" i="112"/>
  <c r="S9" i="112" s="1"/>
  <c r="AA42" i="112"/>
  <c r="AA9" i="112" s="1"/>
  <c r="AI42" i="112"/>
  <c r="AI9" i="112" s="1"/>
  <c r="AQ42" i="112"/>
  <c r="AQ9" i="112" s="1"/>
  <c r="AY42" i="112"/>
  <c r="AY9" i="112" s="1"/>
  <c r="U68" i="112"/>
  <c r="U13" i="112" s="1"/>
  <c r="AC68" i="112"/>
  <c r="AC13" i="112" s="1"/>
  <c r="AK68" i="112"/>
  <c r="AK13" i="112" s="1"/>
  <c r="AS68" i="112"/>
  <c r="AS13" i="112" s="1"/>
  <c r="BA68" i="112"/>
  <c r="BA13" i="112" s="1"/>
  <c r="H68" i="112"/>
  <c r="H13" i="112" s="1"/>
  <c r="P68" i="112"/>
  <c r="P13" i="112" s="1"/>
  <c r="X68" i="112"/>
  <c r="X13" i="112" s="1"/>
  <c r="P62" i="112"/>
  <c r="P12" i="112" s="1"/>
  <c r="AV62" i="112"/>
  <c r="AV12" i="112" s="1"/>
  <c r="G16" i="112"/>
  <c r="G5" i="112" s="1"/>
  <c r="O16" i="112"/>
  <c r="O5" i="112" s="1"/>
  <c r="W16" i="112"/>
  <c r="W5" i="112" s="1"/>
  <c r="J36" i="112"/>
  <c r="J8" i="112" s="1"/>
  <c r="R36" i="112"/>
  <c r="R8" i="112" s="1"/>
  <c r="AH36" i="112"/>
  <c r="AH8" i="112" s="1"/>
  <c r="AP36" i="112"/>
  <c r="AP8" i="112" s="1"/>
  <c r="G54" i="112"/>
  <c r="G11" i="112" s="1"/>
  <c r="O54" i="112"/>
  <c r="O11" i="112" s="1"/>
  <c r="W54" i="112"/>
  <c r="W11" i="112" s="1"/>
  <c r="AE54" i="112"/>
  <c r="AE11" i="112" s="1"/>
  <c r="AM54" i="112"/>
  <c r="AM11" i="112" s="1"/>
  <c r="AU54" i="112"/>
  <c r="AU11" i="112" s="1"/>
  <c r="BC54" i="112"/>
  <c r="BC11" i="112" s="1"/>
  <c r="J54" i="112"/>
  <c r="J11" i="112" s="1"/>
  <c r="R54" i="112"/>
  <c r="R11" i="112" s="1"/>
  <c r="Z54" i="112"/>
  <c r="Z11" i="112" s="1"/>
  <c r="AH54" i="112"/>
  <c r="AH11" i="112" s="1"/>
  <c r="E54" i="112"/>
  <c r="E11" i="112" s="1"/>
  <c r="M54" i="112"/>
  <c r="M11" i="112" s="1"/>
  <c r="U54" i="112"/>
  <c r="U11" i="112" s="1"/>
  <c r="AC54" i="112"/>
  <c r="AC11" i="112" s="1"/>
  <c r="AK54" i="112"/>
  <c r="AK11" i="112" s="1"/>
  <c r="AS54" i="112"/>
  <c r="AS11" i="112" s="1"/>
  <c r="BA54" i="112"/>
  <c r="BA11" i="112" s="1"/>
  <c r="AO71" i="112"/>
  <c r="AO14" i="112" s="1"/>
  <c r="AW71" i="112"/>
  <c r="AW14" i="112" s="1"/>
  <c r="AZ71" i="112"/>
  <c r="AZ14" i="112" s="1"/>
  <c r="H62" i="112"/>
  <c r="H12" i="112" s="1"/>
  <c r="X62" i="112"/>
  <c r="X12" i="112" s="1"/>
  <c r="K16" i="112"/>
  <c r="K5" i="112" s="1"/>
  <c r="M30" i="112"/>
  <c r="M7" i="112" s="1"/>
  <c r="AK30" i="112"/>
  <c r="AK7" i="112" s="1"/>
  <c r="BA30" i="112"/>
  <c r="BA7" i="112" s="1"/>
  <c r="P42" i="112"/>
  <c r="P9" i="112" s="1"/>
  <c r="AF42" i="112"/>
  <c r="AF9" i="112" s="1"/>
  <c r="AV42" i="112"/>
  <c r="AV9" i="112" s="1"/>
  <c r="H54" i="112"/>
  <c r="H11" i="112" s="1"/>
  <c r="P54" i="112"/>
  <c r="P11" i="112" s="1"/>
  <c r="X54" i="112"/>
  <c r="X11" i="112" s="1"/>
  <c r="AF54" i="112"/>
  <c r="AF11" i="112" s="1"/>
  <c r="AV54" i="112"/>
  <c r="AV11" i="112" s="1"/>
  <c r="D54" i="112"/>
  <c r="D11" i="112" s="1"/>
  <c r="L54" i="112"/>
  <c r="L11" i="112" s="1"/>
  <c r="AB54" i="112"/>
  <c r="AB11" i="112" s="1"/>
  <c r="AJ54" i="112"/>
  <c r="AJ11" i="112" s="1"/>
  <c r="AR54" i="112"/>
  <c r="AR11" i="112" s="1"/>
  <c r="AZ54" i="112"/>
  <c r="AZ11" i="112" s="1"/>
  <c r="Q68" i="112"/>
  <c r="Q13" i="112" s="1"/>
  <c r="Y68" i="112"/>
  <c r="Y13" i="112" s="1"/>
  <c r="AG68" i="112"/>
  <c r="AG13" i="112" s="1"/>
  <c r="AO68" i="112"/>
  <c r="AO13" i="112" s="1"/>
  <c r="D68" i="112"/>
  <c r="D13" i="112" s="1"/>
  <c r="L68" i="112"/>
  <c r="L13" i="112" s="1"/>
  <c r="T68" i="112"/>
  <c r="T13" i="112" s="1"/>
  <c r="AB68" i="112"/>
  <c r="AB13" i="112" s="1"/>
  <c r="AR68" i="112"/>
  <c r="AR13" i="112" s="1"/>
  <c r="AF62" i="112"/>
  <c r="AF12" i="112" s="1"/>
  <c r="E26" i="112"/>
  <c r="E6" i="112" s="1"/>
  <c r="M26" i="112"/>
  <c r="M6" i="112" s="1"/>
  <c r="U26" i="112"/>
  <c r="U6" i="112" s="1"/>
  <c r="AC26" i="112"/>
  <c r="AC6" i="112" s="1"/>
  <c r="AK26" i="112"/>
  <c r="AK6" i="112" s="1"/>
  <c r="AS26" i="112"/>
  <c r="AS6" i="112" s="1"/>
  <c r="BA26" i="112"/>
  <c r="BA6" i="112" s="1"/>
  <c r="X26" i="112"/>
  <c r="X6" i="112" s="1"/>
  <c r="AF26" i="112"/>
  <c r="AF6" i="112" s="1"/>
  <c r="AN26" i="112"/>
  <c r="AN6" i="112" s="1"/>
  <c r="AV26" i="112"/>
  <c r="AV6" i="112" s="1"/>
  <c r="N30" i="112"/>
  <c r="N7" i="112" s="1"/>
  <c r="V30" i="112"/>
  <c r="V7" i="112" s="1"/>
  <c r="AD30" i="112"/>
  <c r="AD7" i="112" s="1"/>
  <c r="AL30" i="112"/>
  <c r="AL7" i="112" s="1"/>
  <c r="AT30" i="112"/>
  <c r="AT7" i="112" s="1"/>
  <c r="BB30" i="112"/>
  <c r="BB7" i="112" s="1"/>
  <c r="I30" i="112"/>
  <c r="I7" i="112" s="1"/>
  <c r="Q30" i="112"/>
  <c r="Q7" i="112" s="1"/>
  <c r="Y30" i="112"/>
  <c r="Y7" i="112" s="1"/>
  <c r="H71" i="112"/>
  <c r="H14" i="112" s="1"/>
  <c r="P71" i="112"/>
  <c r="P14" i="112" s="1"/>
  <c r="X71" i="112"/>
  <c r="X14" i="112" s="1"/>
  <c r="AF71" i="112"/>
  <c r="AF14" i="112" s="1"/>
  <c r="AN71" i="112"/>
  <c r="AN14" i="112" s="1"/>
  <c r="AV71" i="112"/>
  <c r="AV14" i="112" s="1"/>
  <c r="C71" i="112"/>
  <c r="C14" i="112" s="1"/>
  <c r="K71" i="112"/>
  <c r="K14" i="112" s="1"/>
  <c r="S71" i="112"/>
  <c r="S14" i="112" s="1"/>
  <c r="AA71" i="112"/>
  <c r="AA14" i="112" s="1"/>
  <c r="AI71" i="112"/>
  <c r="AI14" i="112" s="1"/>
  <c r="AQ71" i="112"/>
  <c r="AQ14" i="112" s="1"/>
  <c r="AY71" i="112"/>
  <c r="AY14" i="112" s="1"/>
  <c r="G30" i="112"/>
  <c r="G7" i="112" s="1"/>
  <c r="AE30" i="112"/>
  <c r="AE7" i="112" s="1"/>
  <c r="BC30" i="112"/>
  <c r="BC7" i="112" s="1"/>
  <c r="Z30" i="112"/>
  <c r="Z7" i="112" s="1"/>
  <c r="AX30" i="112"/>
  <c r="AX7" i="112" s="1"/>
  <c r="U36" i="112"/>
  <c r="U8" i="112" s="1"/>
  <c r="BA36" i="112"/>
  <c r="BA8" i="112" s="1"/>
  <c r="AI36" i="112"/>
  <c r="AI8" i="112" s="1"/>
  <c r="F36" i="112"/>
  <c r="F8" i="112" s="1"/>
  <c r="AT36" i="112"/>
  <c r="AT8" i="112" s="1"/>
  <c r="H49" i="112"/>
  <c r="H10" i="112" s="1"/>
  <c r="P49" i="112"/>
  <c r="P10" i="112" s="1"/>
  <c r="X49" i="112"/>
  <c r="X10" i="112" s="1"/>
  <c r="AF49" i="112"/>
  <c r="AF10" i="112" s="1"/>
  <c r="AN49" i="112"/>
  <c r="AN10" i="112" s="1"/>
  <c r="AV49" i="112"/>
  <c r="AV10" i="112" s="1"/>
  <c r="AA68" i="112"/>
  <c r="AA13" i="112" s="1"/>
  <c r="AI68" i="112"/>
  <c r="AI13" i="112" s="1"/>
  <c r="AQ68" i="112"/>
  <c r="AQ13" i="112" s="1"/>
  <c r="AY68" i="112"/>
  <c r="AY13" i="112" s="1"/>
  <c r="P16" i="112"/>
  <c r="P5" i="112" s="1"/>
  <c r="AE16" i="112"/>
  <c r="AE5" i="112" s="1"/>
  <c r="AM16" i="112"/>
  <c r="AM5" i="112" s="1"/>
  <c r="AU16" i="112"/>
  <c r="AU5" i="112" s="1"/>
  <c r="BC16" i="112"/>
  <c r="BC5" i="112" s="1"/>
  <c r="R16" i="112"/>
  <c r="R5" i="112" s="1"/>
  <c r="Z16" i="112"/>
  <c r="Z5" i="112" s="1"/>
  <c r="AH16" i="112"/>
  <c r="AH5" i="112" s="1"/>
  <c r="AP16" i="112"/>
  <c r="AP5" i="112" s="1"/>
  <c r="AX16" i="112"/>
  <c r="AX5" i="112" s="1"/>
  <c r="Z36" i="112"/>
  <c r="Z8" i="112" s="1"/>
  <c r="AX36" i="112"/>
  <c r="AX8" i="112" s="1"/>
  <c r="F42" i="112"/>
  <c r="F9" i="112" s="1"/>
  <c r="N42" i="112"/>
  <c r="N9" i="112" s="1"/>
  <c r="V42" i="112"/>
  <c r="V9" i="112" s="1"/>
  <c r="AD42" i="112"/>
  <c r="AD9" i="112" s="1"/>
  <c r="AL42" i="112"/>
  <c r="AL9" i="112" s="1"/>
  <c r="AT42" i="112"/>
  <c r="AT9" i="112" s="1"/>
  <c r="BB42" i="112"/>
  <c r="BB9" i="112" s="1"/>
  <c r="I42" i="112"/>
  <c r="I9" i="112" s="1"/>
  <c r="Q42" i="112"/>
  <c r="Q9" i="112" s="1"/>
  <c r="Y42" i="112"/>
  <c r="Y9" i="112" s="1"/>
  <c r="AG42" i="112"/>
  <c r="AG9" i="112" s="1"/>
  <c r="AO42" i="112"/>
  <c r="AO9" i="112" s="1"/>
  <c r="AW42" i="112"/>
  <c r="AW9" i="112" s="1"/>
  <c r="J26" i="112"/>
  <c r="J6" i="112" s="1"/>
  <c r="R26" i="112"/>
  <c r="R6" i="112" s="1"/>
  <c r="Z26" i="112"/>
  <c r="Z6" i="112" s="1"/>
  <c r="AH26" i="112"/>
  <c r="AH6" i="112" s="1"/>
  <c r="AP26" i="112"/>
  <c r="AP6" i="112" s="1"/>
  <c r="AX26" i="112"/>
  <c r="AX6" i="112" s="1"/>
  <c r="F30" i="112"/>
  <c r="F7" i="112" s="1"/>
  <c r="AG30" i="112"/>
  <c r="AG7" i="112" s="1"/>
  <c r="AO30" i="112"/>
  <c r="AO7" i="112" s="1"/>
  <c r="AW30" i="112"/>
  <c r="AW7" i="112" s="1"/>
  <c r="D30" i="112"/>
  <c r="D7" i="112" s="1"/>
  <c r="L30" i="112"/>
  <c r="L7" i="112" s="1"/>
  <c r="T30" i="112"/>
  <c r="T7" i="112" s="1"/>
  <c r="AB30" i="112"/>
  <c r="AB7" i="112" s="1"/>
  <c r="AJ30" i="112"/>
  <c r="AJ7" i="112" s="1"/>
  <c r="AR30" i="112"/>
  <c r="AR7" i="112" s="1"/>
  <c r="AZ30" i="112"/>
  <c r="AZ7" i="112" s="1"/>
  <c r="L42" i="112"/>
  <c r="L9" i="112" s="1"/>
  <c r="T42" i="112"/>
  <c r="T9" i="112" s="1"/>
  <c r="AR42" i="112"/>
  <c r="AR9" i="112" s="1"/>
  <c r="AZ42" i="112"/>
  <c r="AZ9" i="112" s="1"/>
  <c r="C49" i="112"/>
  <c r="C10" i="112" s="1"/>
  <c r="K49" i="112"/>
  <c r="K10" i="112" s="1"/>
  <c r="S49" i="112"/>
  <c r="S10" i="112" s="1"/>
  <c r="AA49" i="112"/>
  <c r="AA10" i="112" s="1"/>
  <c r="AI49" i="112"/>
  <c r="AI10" i="112" s="1"/>
  <c r="AQ49" i="112"/>
  <c r="AQ10" i="112" s="1"/>
  <c r="AY49" i="112"/>
  <c r="AY10" i="112" s="1"/>
  <c r="F49" i="112"/>
  <c r="F10" i="112" s="1"/>
  <c r="N49" i="112"/>
  <c r="N10" i="112" s="1"/>
  <c r="V49" i="112"/>
  <c r="V10" i="112" s="1"/>
  <c r="AD49" i="112"/>
  <c r="AD10" i="112" s="1"/>
  <c r="AL49" i="112"/>
  <c r="AL10" i="112" s="1"/>
  <c r="AT49" i="112"/>
  <c r="AT10" i="112" s="1"/>
  <c r="BB49" i="112"/>
  <c r="BB10" i="112" s="1"/>
  <c r="AP54" i="112"/>
  <c r="AP11" i="112" s="1"/>
  <c r="AX54" i="112"/>
  <c r="AX11" i="112" s="1"/>
  <c r="J62" i="112"/>
  <c r="J12" i="112" s="1"/>
  <c r="R62" i="112"/>
  <c r="R12" i="112" s="1"/>
  <c r="Z62" i="112"/>
  <c r="Z12" i="112" s="1"/>
  <c r="AH62" i="112"/>
  <c r="AH12" i="112" s="1"/>
  <c r="AP62" i="112"/>
  <c r="AP12" i="112" s="1"/>
  <c r="AX62" i="112"/>
  <c r="AX12" i="112" s="1"/>
  <c r="E62" i="112"/>
  <c r="E12" i="112" s="1"/>
  <c r="M62" i="112"/>
  <c r="M12" i="112" s="1"/>
  <c r="U62" i="112"/>
  <c r="U12" i="112" s="1"/>
  <c r="AC62" i="112"/>
  <c r="AC12" i="112" s="1"/>
  <c r="AK62" i="112"/>
  <c r="AK12" i="112" s="1"/>
  <c r="AS62" i="112"/>
  <c r="AS12" i="112" s="1"/>
  <c r="BA62" i="112"/>
  <c r="BA12" i="112" s="1"/>
  <c r="H16" i="112"/>
  <c r="H5" i="112" s="1"/>
  <c r="X16" i="112"/>
  <c r="X5" i="112" s="1"/>
  <c r="AF16" i="112"/>
  <c r="AF5" i="112" s="1"/>
  <c r="C16" i="112"/>
  <c r="C5" i="112" s="1"/>
  <c r="S16" i="112"/>
  <c r="S5" i="112" s="1"/>
  <c r="AA16" i="112"/>
  <c r="AA5" i="112" s="1"/>
  <c r="AI16" i="112"/>
  <c r="AI5" i="112" s="1"/>
  <c r="AQ16" i="112"/>
  <c r="AQ5" i="112" s="1"/>
  <c r="AY16" i="112"/>
  <c r="AY5" i="112" s="1"/>
  <c r="F16" i="112"/>
  <c r="F5" i="112" s="1"/>
  <c r="N16" i="112"/>
  <c r="N5" i="112" s="1"/>
  <c r="V16" i="112"/>
  <c r="V5" i="112" s="1"/>
  <c r="AD16" i="112"/>
  <c r="AD5" i="112" s="1"/>
  <c r="AL16" i="112"/>
  <c r="AL5" i="112" s="1"/>
  <c r="AT16" i="112"/>
  <c r="AT5" i="112" s="1"/>
  <c r="BB16" i="112"/>
  <c r="BB5" i="112" s="1"/>
  <c r="I16" i="112"/>
  <c r="I5" i="112" s="1"/>
  <c r="Q16" i="112"/>
  <c r="Q5" i="112" s="1"/>
  <c r="Y16" i="112"/>
  <c r="Y5" i="112" s="1"/>
  <c r="AG16" i="112"/>
  <c r="AG5" i="112" s="1"/>
  <c r="AO16" i="112"/>
  <c r="AO5" i="112" s="1"/>
  <c r="AW16" i="112"/>
  <c r="AW5" i="112" s="1"/>
  <c r="D16" i="112"/>
  <c r="D5" i="112" s="1"/>
  <c r="L16" i="112"/>
  <c r="L5" i="112" s="1"/>
  <c r="T16" i="112"/>
  <c r="T5" i="112" s="1"/>
  <c r="AB16" i="112"/>
  <c r="AB5" i="112" s="1"/>
  <c r="AJ16" i="112"/>
  <c r="AJ5" i="112" s="1"/>
  <c r="AR16" i="112"/>
  <c r="AR5" i="112" s="1"/>
  <c r="AZ16" i="112"/>
  <c r="AZ5" i="112" s="1"/>
  <c r="J16" i="112"/>
  <c r="J5" i="112" s="1"/>
  <c r="G42" i="112"/>
  <c r="G9" i="112" s="1"/>
  <c r="O42" i="112"/>
  <c r="O9" i="112" s="1"/>
  <c r="W42" i="112"/>
  <c r="W9" i="112" s="1"/>
  <c r="AE42" i="112"/>
  <c r="AE9" i="112" s="1"/>
  <c r="AM42" i="112"/>
  <c r="AM9" i="112" s="1"/>
  <c r="AN16" i="112"/>
  <c r="AN5" i="112" s="1"/>
  <c r="F26" i="112"/>
  <c r="F6" i="112" s="1"/>
  <c r="N26" i="112"/>
  <c r="N6" i="112" s="1"/>
  <c r="V26" i="112"/>
  <c r="V6" i="112" s="1"/>
  <c r="AD26" i="112"/>
  <c r="AD6" i="112" s="1"/>
  <c r="AL26" i="112"/>
  <c r="AL6" i="112" s="1"/>
  <c r="AT26" i="112"/>
  <c r="AT6" i="112" s="1"/>
  <c r="BB26" i="112"/>
  <c r="BB6" i="112" s="1"/>
  <c r="I26" i="112"/>
  <c r="I6" i="112" s="1"/>
  <c r="Q26" i="112"/>
  <c r="Q6" i="112" s="1"/>
  <c r="Y26" i="112"/>
  <c r="Y6" i="112" s="1"/>
  <c r="AG26" i="112"/>
  <c r="AG6" i="112" s="1"/>
  <c r="AO26" i="112"/>
  <c r="AO6" i="112" s="1"/>
  <c r="AW26" i="112"/>
  <c r="AW6" i="112" s="1"/>
  <c r="D26" i="112"/>
  <c r="D6" i="112" s="1"/>
  <c r="L26" i="112"/>
  <c r="L6" i="112" s="1"/>
  <c r="T26" i="112"/>
  <c r="T6" i="112" s="1"/>
  <c r="AB26" i="112"/>
  <c r="AB6" i="112" s="1"/>
  <c r="AJ26" i="112"/>
  <c r="AJ6" i="112" s="1"/>
  <c r="AR26" i="112"/>
  <c r="AR6" i="112" s="1"/>
  <c r="AZ26" i="112"/>
  <c r="AZ6" i="112" s="1"/>
  <c r="AV16" i="112"/>
  <c r="AV5" i="112" s="1"/>
  <c r="I36" i="112"/>
  <c r="I8" i="112" s="1"/>
  <c r="Q36" i="112"/>
  <c r="Q8" i="112" s="1"/>
  <c r="Y36" i="112"/>
  <c r="Y8" i="112" s="1"/>
  <c r="AG36" i="112"/>
  <c r="AG8" i="112" s="1"/>
  <c r="AO36" i="112"/>
  <c r="AO8" i="112" s="1"/>
  <c r="AW36" i="112"/>
  <c r="AW8" i="112" s="1"/>
  <c r="D36" i="112"/>
  <c r="D8" i="112" s="1"/>
  <c r="L36" i="112"/>
  <c r="L8" i="112" s="1"/>
  <c r="T36" i="112"/>
  <c r="T8" i="112" s="1"/>
  <c r="AB36" i="112"/>
  <c r="AB8" i="112" s="1"/>
  <c r="AJ36" i="112"/>
  <c r="AJ8" i="112" s="1"/>
  <c r="AR36" i="112"/>
  <c r="AR8" i="112" s="1"/>
  <c r="AZ36" i="112"/>
  <c r="AZ8" i="112" s="1"/>
  <c r="G36" i="112"/>
  <c r="G8" i="112" s="1"/>
  <c r="O36" i="112"/>
  <c r="O8" i="112" s="1"/>
  <c r="W36" i="112"/>
  <c r="W8" i="112" s="1"/>
  <c r="AE36" i="112"/>
  <c r="AE8" i="112" s="1"/>
  <c r="AM36" i="112"/>
  <c r="AM8" i="112" s="1"/>
  <c r="AU36" i="112"/>
  <c r="AU8" i="112" s="1"/>
  <c r="BC36" i="112"/>
  <c r="BC8" i="112" s="1"/>
  <c r="BB68" i="112"/>
  <c r="BB13" i="112" s="1"/>
  <c r="BA71" i="112"/>
  <c r="BA14" i="112" s="1"/>
  <c r="H36" i="112"/>
  <c r="H8" i="112" s="1"/>
  <c r="P36" i="112"/>
  <c r="P8" i="112" s="1"/>
  <c r="X36" i="112"/>
  <c r="X8" i="112" s="1"/>
  <c r="AF36" i="112"/>
  <c r="AF8" i="112" s="1"/>
  <c r="AN36" i="112"/>
  <c r="AN8" i="112" s="1"/>
  <c r="AV36" i="112"/>
  <c r="AV8" i="112" s="1"/>
  <c r="C36" i="112"/>
  <c r="C8" i="112" s="1"/>
  <c r="K36" i="112"/>
  <c r="K8" i="112" s="1"/>
  <c r="AF68" i="112"/>
  <c r="AF13" i="112" s="1"/>
  <c r="AN68" i="112"/>
  <c r="AN13" i="112" s="1"/>
  <c r="AV68" i="112"/>
  <c r="AV13" i="112" s="1"/>
  <c r="AO62" i="112"/>
  <c r="AO12" i="112" s="1"/>
  <c r="AW62" i="112"/>
  <c r="AW12" i="112" s="1"/>
  <c r="AU42" i="112"/>
  <c r="AU9" i="112" s="1"/>
  <c r="BC42" i="112"/>
  <c r="BC9" i="112" s="1"/>
  <c r="J42" i="112"/>
  <c r="J9" i="112" s="1"/>
  <c r="R42" i="112"/>
  <c r="R9" i="112" s="1"/>
  <c r="Z42" i="112"/>
  <c r="Z9" i="112" s="1"/>
  <c r="AH42" i="112"/>
  <c r="AH9" i="112" s="1"/>
  <c r="AP42" i="112"/>
  <c r="AP9" i="112" s="1"/>
  <c r="AX42" i="112"/>
  <c r="AX9" i="112" s="1"/>
  <c r="E42" i="112"/>
  <c r="E9" i="112" s="1"/>
  <c r="M42" i="112"/>
  <c r="M9" i="112" s="1"/>
  <c r="U42" i="112"/>
  <c r="U9" i="112" s="1"/>
  <c r="AC42" i="112"/>
  <c r="AC9" i="112" s="1"/>
  <c r="AK42" i="112"/>
  <c r="AK9" i="112" s="1"/>
  <c r="AS42" i="112"/>
  <c r="AS9" i="112" s="1"/>
  <c r="BA42" i="112"/>
  <c r="BA9" i="112" s="1"/>
  <c r="D49" i="112"/>
  <c r="D10" i="112" s="1"/>
  <c r="L49" i="112"/>
  <c r="L10" i="112" s="1"/>
  <c r="T49" i="112"/>
  <c r="T10" i="112" s="1"/>
  <c r="AB49" i="112"/>
  <c r="AB10" i="112" s="1"/>
  <c r="AJ49" i="112"/>
  <c r="AJ10" i="112" s="1"/>
  <c r="AR49" i="112"/>
  <c r="AR10" i="112" s="1"/>
  <c r="AZ49" i="112"/>
  <c r="AZ10" i="112" s="1"/>
  <c r="G49" i="112"/>
  <c r="G10" i="112" s="1"/>
  <c r="O49" i="112"/>
  <c r="O10" i="112" s="1"/>
  <c r="W49" i="112"/>
  <c r="W10" i="112" s="1"/>
  <c r="AE49" i="112"/>
  <c r="AE10" i="112" s="1"/>
  <c r="AM49" i="112"/>
  <c r="AM10" i="112" s="1"/>
  <c r="AU49" i="112"/>
  <c r="AU10" i="112" s="1"/>
  <c r="BC49" i="112"/>
  <c r="BC10" i="112" s="1"/>
  <c r="J49" i="112"/>
  <c r="J10" i="112" s="1"/>
  <c r="R49" i="112"/>
  <c r="R10" i="112" s="1"/>
  <c r="Z49" i="112"/>
  <c r="Z10" i="112" s="1"/>
  <c r="AH49" i="112"/>
  <c r="AH10" i="112" s="1"/>
  <c r="AP49" i="112"/>
  <c r="AP10" i="112" s="1"/>
  <c r="AX49" i="112"/>
  <c r="AX10" i="112" s="1"/>
  <c r="C54" i="112"/>
  <c r="C11" i="112" s="1"/>
  <c r="K54" i="112"/>
  <c r="K11" i="112" s="1"/>
  <c r="S54" i="112"/>
  <c r="S11" i="112" s="1"/>
  <c r="AA54" i="112"/>
  <c r="AA11" i="112" s="1"/>
  <c r="AI54" i="112"/>
  <c r="AI11" i="112" s="1"/>
  <c r="AQ54" i="112"/>
  <c r="AQ11" i="112" s="1"/>
  <c r="AY54" i="112"/>
  <c r="AY11" i="112" s="1"/>
  <c r="F54" i="112"/>
  <c r="F11" i="112" s="1"/>
  <c r="N54" i="112"/>
  <c r="N11" i="112" s="1"/>
  <c r="V54" i="112"/>
  <c r="V11" i="112" s="1"/>
  <c r="AD54" i="112"/>
  <c r="AD11" i="112" s="1"/>
  <c r="AL54" i="112"/>
  <c r="AL11" i="112" s="1"/>
  <c r="AT54" i="112"/>
  <c r="AT11" i="112" s="1"/>
  <c r="BB54" i="112"/>
  <c r="BB11" i="112" s="1"/>
  <c r="I54" i="112"/>
  <c r="I11" i="112" s="1"/>
  <c r="Q54" i="112"/>
  <c r="Q11" i="112" s="1"/>
  <c r="Y54" i="112"/>
  <c r="Y11" i="112" s="1"/>
  <c r="AG54" i="112"/>
  <c r="AG11" i="112" s="1"/>
  <c r="AO54" i="112"/>
  <c r="AO11" i="112" s="1"/>
  <c r="AW54" i="112"/>
  <c r="AW11" i="112" s="1"/>
  <c r="C62" i="112"/>
  <c r="C12" i="112" s="1"/>
  <c r="K62" i="112"/>
  <c r="K12" i="112" s="1"/>
  <c r="S62" i="112"/>
  <c r="S12" i="112" s="1"/>
  <c r="AA62" i="112"/>
  <c r="AA12" i="112" s="1"/>
  <c r="AI62" i="112"/>
  <c r="AI12" i="112" s="1"/>
  <c r="AQ62" i="112"/>
  <c r="AQ12" i="112" s="1"/>
  <c r="AY62" i="112"/>
  <c r="AY12" i="112" s="1"/>
  <c r="F62" i="112"/>
  <c r="F12" i="112" s="1"/>
  <c r="N62" i="112"/>
  <c r="N12" i="112" s="1"/>
  <c r="V62" i="112"/>
  <c r="V12" i="112" s="1"/>
  <c r="AD62" i="112"/>
  <c r="AD12" i="112" s="1"/>
  <c r="AL62" i="112"/>
  <c r="AL12" i="112" s="1"/>
  <c r="AT62" i="112"/>
  <c r="AT12" i="112" s="1"/>
  <c r="BB62" i="112"/>
  <c r="BB12" i="112" s="1"/>
  <c r="I62" i="112"/>
  <c r="I12" i="112" s="1"/>
  <c r="Q62" i="112"/>
  <c r="Q12" i="112" s="1"/>
  <c r="Y62" i="112"/>
  <c r="Y12" i="112" s="1"/>
  <c r="AG62" i="112"/>
  <c r="AG12" i="112" s="1"/>
  <c r="R4" i="112" l="1"/>
  <c r="O4" i="112"/>
  <c r="K4" i="112"/>
  <c r="U4" i="112"/>
  <c r="E4" i="112"/>
  <c r="M4" i="112"/>
  <c r="AS4" i="112"/>
  <c r="D4" i="112"/>
  <c r="AK4" i="112"/>
  <c r="W4" i="112"/>
  <c r="AQ4" i="112"/>
  <c r="Z4" i="112"/>
  <c r="AT4" i="112"/>
  <c r="AI4" i="112"/>
  <c r="J4" i="112"/>
  <c r="Q4" i="112"/>
  <c r="AZ4" i="112"/>
  <c r="AO4" i="112"/>
  <c r="AD4" i="112"/>
  <c r="S4" i="112"/>
  <c r="G4" i="112"/>
  <c r="BA4" i="112"/>
  <c r="AP4" i="112"/>
  <c r="BC4" i="112"/>
  <c r="AW4" i="112"/>
  <c r="AL4" i="112"/>
  <c r="AA4" i="112"/>
  <c r="AU4" i="112"/>
  <c r="AM4" i="112"/>
  <c r="AN4" i="112"/>
  <c r="AR4" i="112"/>
  <c r="AG4" i="112"/>
  <c r="V4" i="112"/>
  <c r="C4" i="112"/>
  <c r="AX4" i="112"/>
  <c r="AE4" i="112"/>
  <c r="AJ4" i="112"/>
  <c r="Y4" i="112"/>
  <c r="N4" i="112"/>
  <c r="AF4" i="112"/>
  <c r="P4" i="112"/>
  <c r="AV4" i="112"/>
  <c r="AB4" i="112"/>
  <c r="F4" i="112"/>
  <c r="X4" i="112"/>
  <c r="AH4" i="112"/>
  <c r="T4" i="112"/>
  <c r="I4" i="112"/>
  <c r="AY4" i="112"/>
  <c r="H4" i="112"/>
  <c r="L4" i="112"/>
  <c r="BB4" i="112"/>
  <c r="Y95" i="97" l="1"/>
  <c r="Y94" i="97"/>
  <c r="Y73" i="97"/>
  <c r="Y72" i="97"/>
  <c r="Y71" i="97"/>
  <c r="Y70" i="97"/>
  <c r="Y69" i="97"/>
  <c r="Y68" i="97"/>
  <c r="Y67" i="97"/>
  <c r="Y66" i="97"/>
  <c r="Y65" i="97"/>
  <c r="Y64" i="97"/>
  <c r="Y38" i="97"/>
  <c r="X34" i="97" l="1"/>
  <c r="Y41" i="97"/>
  <c r="S40" i="97"/>
  <c r="Y43" i="97"/>
  <c r="T43" i="97"/>
  <c r="T38" i="97"/>
  <c r="Z41" i="97"/>
  <c r="S39" i="97"/>
  <c r="Z34" i="97"/>
  <c r="T40" i="97"/>
  <c r="Z40" i="97"/>
  <c r="Z42" i="97"/>
  <c r="Y35" i="97"/>
  <c r="S41" i="97"/>
  <c r="T39" i="97"/>
  <c r="Y42" i="97"/>
  <c r="Z43" i="97"/>
  <c r="T34" i="97"/>
  <c r="S35" i="97"/>
  <c r="Z36" i="97"/>
  <c r="Y37" i="97"/>
  <c r="T42" i="97"/>
  <c r="S43" i="97"/>
  <c r="Z35" i="97"/>
  <c r="S42" i="97"/>
  <c r="R37" i="97"/>
  <c r="S37" i="97"/>
  <c r="R38" i="97"/>
  <c r="Z38" i="97"/>
  <c r="Y39" i="97"/>
  <c r="T36" i="97"/>
  <c r="T37" i="97"/>
  <c r="S38" i="97"/>
  <c r="R39" i="97"/>
  <c r="Z39" i="97"/>
  <c r="Y40" i="97"/>
  <c r="R40" i="97"/>
  <c r="Y34" i="97"/>
  <c r="R41" i="97"/>
  <c r="R34" i="97"/>
  <c r="R42" i="97"/>
  <c r="S34" i="97"/>
  <c r="R35" i="97"/>
  <c r="Y36" i="97"/>
  <c r="T41" i="97"/>
  <c r="R43" i="97"/>
  <c r="R36" i="97"/>
  <c r="U34" i="97"/>
  <c r="T35" i="97"/>
  <c r="S36" i="97"/>
  <c r="Z37" i="97"/>
  <c r="Z95" i="97"/>
  <c r="Z94" i="97"/>
  <c r="Z73" i="97"/>
  <c r="Z72" i="97"/>
  <c r="Z71" i="97"/>
  <c r="Z70" i="97"/>
  <c r="Z69" i="97"/>
  <c r="Z68" i="97"/>
  <c r="Z67" i="97"/>
  <c r="Z66" i="97"/>
  <c r="Z65" i="97"/>
  <c r="Z64" i="97"/>
  <c r="Z24" i="97" l="1"/>
  <c r="Z25" i="97"/>
  <c r="Z26" i="97"/>
  <c r="Z27" i="97"/>
  <c r="Z28" i="97"/>
  <c r="Z29" i="97"/>
  <c r="Z30" i="97"/>
  <c r="Z31" i="97"/>
  <c r="Z32" i="97"/>
  <c r="Z33" i="97"/>
  <c r="Z45" i="97" l="1"/>
  <c r="Z46" i="97"/>
  <c r="Z44" i="97"/>
  <c r="Z51" i="97"/>
  <c r="Z50" i="97"/>
  <c r="Z48" i="97"/>
  <c r="Z47" i="97"/>
  <c r="Z53" i="97"/>
  <c r="Z52" i="97"/>
  <c r="Z49" i="97"/>
  <c r="X64" i="97"/>
  <c r="X65" i="97"/>
  <c r="X66" i="97"/>
  <c r="X67" i="97"/>
  <c r="X68" i="97"/>
  <c r="X69" i="97"/>
  <c r="X70" i="97"/>
  <c r="X71" i="97"/>
  <c r="X72" i="97"/>
  <c r="X73" i="97"/>
  <c r="Y44" i="97" l="1"/>
  <c r="Y45" i="97"/>
  <c r="Y46" i="97"/>
  <c r="Y47" i="97"/>
  <c r="Y48" i="97"/>
  <c r="Y49" i="97"/>
  <c r="Y50" i="97"/>
  <c r="Y51" i="97"/>
  <c r="Y52" i="97"/>
  <c r="Y53" i="97"/>
  <c r="Y24" i="97"/>
  <c r="Y25" i="97"/>
  <c r="Y26" i="97"/>
  <c r="Y27" i="97"/>
  <c r="Y28" i="97"/>
  <c r="Y29" i="97"/>
  <c r="Y30" i="97"/>
  <c r="Y31" i="97"/>
  <c r="Y32" i="97"/>
  <c r="Y33" i="97"/>
  <c r="Z4" i="97"/>
  <c r="Z5" i="97"/>
  <c r="Z6" i="97"/>
  <c r="Z7" i="97"/>
  <c r="Z8" i="97"/>
  <c r="Z9" i="97"/>
  <c r="Z10" i="97"/>
  <c r="Z11" i="97"/>
  <c r="Z12" i="97"/>
  <c r="Z13" i="97"/>
  <c r="Z14" i="97"/>
  <c r="Z15" i="97"/>
  <c r="Z16" i="97"/>
  <c r="Z17" i="97"/>
  <c r="Z18" i="97"/>
  <c r="Z19" i="97"/>
  <c r="Z20" i="97"/>
  <c r="Z21" i="97"/>
  <c r="Z22" i="97"/>
  <c r="Z23" i="97"/>
  <c r="Z80" i="97" l="1"/>
  <c r="Z90" i="97"/>
  <c r="Z86" i="97"/>
  <c r="Z93" i="97"/>
  <c r="Z89" i="97"/>
  <c r="Z85" i="97"/>
  <c r="Z88" i="97"/>
  <c r="Z84" i="97"/>
  <c r="Z92" i="97"/>
  <c r="Z91" i="97"/>
  <c r="Z87" i="97"/>
  <c r="Y84" i="97" l="1"/>
  <c r="Y85" i="97"/>
  <c r="Y86" i="97"/>
  <c r="Y87" i="97"/>
  <c r="Y88" i="97"/>
  <c r="Y89" i="97"/>
  <c r="Y90" i="97"/>
  <c r="Y91" i="97"/>
  <c r="Y92" i="97"/>
  <c r="Y93" i="97"/>
  <c r="X44" i="97" l="1"/>
  <c r="W51" i="97" l="1"/>
  <c r="X51" i="97"/>
  <c r="W47" i="97"/>
  <c r="X47" i="97"/>
  <c r="W46" i="97"/>
  <c r="X46" i="97"/>
  <c r="W53" i="97"/>
  <c r="X53" i="97"/>
  <c r="W49" i="97"/>
  <c r="X49" i="97"/>
  <c r="W45" i="97"/>
  <c r="X45" i="97"/>
  <c r="W50" i="97"/>
  <c r="X50" i="97"/>
  <c r="W52" i="97"/>
  <c r="X52" i="97"/>
  <c r="W48" i="97"/>
  <c r="X48" i="97"/>
  <c r="Z82" i="97" l="1"/>
  <c r="Z76" i="97"/>
  <c r="Z81" i="97"/>
  <c r="Z83" i="97"/>
  <c r="Z77" i="97"/>
  <c r="Z74" i="97"/>
  <c r="Z79" i="97"/>
  <c r="Z78" i="97"/>
  <c r="X24" i="97"/>
  <c r="X25" i="97"/>
  <c r="X26" i="97"/>
  <c r="X27" i="97"/>
  <c r="X28" i="97"/>
  <c r="X29" i="97"/>
  <c r="X30" i="97"/>
  <c r="X31" i="97"/>
  <c r="X32" i="97"/>
  <c r="X33" i="97"/>
  <c r="Y4" i="97"/>
  <c r="Y5" i="97"/>
  <c r="Y6" i="97"/>
  <c r="Y7" i="97"/>
  <c r="Y8" i="97"/>
  <c r="Y9" i="97"/>
  <c r="Y10" i="97"/>
  <c r="Y11" i="97"/>
  <c r="Y12" i="97"/>
  <c r="Y13" i="97"/>
  <c r="Y14" i="97"/>
  <c r="Y15" i="97"/>
  <c r="Y16" i="97"/>
  <c r="Y17" i="97"/>
  <c r="Y18" i="97"/>
  <c r="Y19" i="97"/>
  <c r="Y20" i="97"/>
  <c r="Y21" i="97"/>
  <c r="Y22" i="97"/>
  <c r="Y23" i="97"/>
  <c r="Z75" i="97" l="1"/>
  <c r="X23" i="97"/>
  <c r="X21" i="97"/>
  <c r="X19" i="97"/>
  <c r="X17" i="97"/>
  <c r="X15" i="97"/>
  <c r="X13" i="97"/>
  <c r="X9" i="97"/>
  <c r="X7" i="97"/>
  <c r="X11" i="97"/>
  <c r="X5" i="97"/>
  <c r="X22" i="97"/>
  <c r="X20" i="97"/>
  <c r="X18" i="97"/>
  <c r="X16" i="97"/>
  <c r="X14" i="97"/>
  <c r="X12" i="97"/>
  <c r="X10" i="97"/>
  <c r="X8" i="97"/>
  <c r="X6" i="97"/>
  <c r="X4" i="97"/>
  <c r="S64" i="97"/>
  <c r="W24" i="97"/>
  <c r="W25" i="97"/>
  <c r="W26" i="97"/>
  <c r="W27" i="97"/>
  <c r="W28" i="97"/>
  <c r="W29" i="97"/>
  <c r="W30" i="97"/>
  <c r="W31" i="97"/>
  <c r="W32" i="97"/>
  <c r="W33" i="97"/>
  <c r="V28" i="97" l="1"/>
  <c r="R4" i="97" l="1"/>
  <c r="X41" i="97"/>
  <c r="X39" i="97"/>
  <c r="X36" i="97"/>
  <c r="X43" i="97"/>
  <c r="X35" i="97"/>
  <c r="W37" i="97" l="1"/>
  <c r="X37" i="97"/>
  <c r="W43" i="97"/>
  <c r="W35" i="97"/>
  <c r="W39" i="97"/>
  <c r="W36" i="97"/>
  <c r="W41" i="97"/>
  <c r="W34" i="97"/>
  <c r="W42" i="97" l="1"/>
  <c r="X42" i="97"/>
  <c r="W40" i="97"/>
  <c r="X40" i="97"/>
  <c r="W38" i="97" l="1"/>
  <c r="X38" i="97"/>
  <c r="S4" i="97" l="1"/>
  <c r="T4" i="97"/>
  <c r="U4" i="97"/>
  <c r="V4" i="97"/>
  <c r="W4" i="97"/>
  <c r="R5" i="97"/>
  <c r="S5" i="97"/>
  <c r="T5" i="97"/>
  <c r="U5" i="97"/>
  <c r="V5" i="97"/>
  <c r="W5" i="97"/>
  <c r="R6" i="97"/>
  <c r="S6" i="97"/>
  <c r="T6" i="97"/>
  <c r="U6" i="97"/>
  <c r="V6" i="97"/>
  <c r="W6" i="97"/>
  <c r="R7" i="97"/>
  <c r="S7" i="97"/>
  <c r="T7" i="97"/>
  <c r="U7" i="97"/>
  <c r="V7" i="97"/>
  <c r="W7" i="97"/>
  <c r="R8" i="97"/>
  <c r="S8" i="97"/>
  <c r="T8" i="97"/>
  <c r="U8" i="97"/>
  <c r="V8" i="97"/>
  <c r="W8" i="97"/>
  <c r="R9" i="97"/>
  <c r="S9" i="97"/>
  <c r="T9" i="97"/>
  <c r="U9" i="97"/>
  <c r="V9" i="97"/>
  <c r="W9" i="97"/>
  <c r="R10" i="97"/>
  <c r="S10" i="97"/>
  <c r="T10" i="97"/>
  <c r="U10" i="97"/>
  <c r="V10" i="97"/>
  <c r="W10" i="97"/>
  <c r="R11" i="97"/>
  <c r="S11" i="97"/>
  <c r="T11" i="97"/>
  <c r="U11" i="97"/>
  <c r="V11" i="97"/>
  <c r="W11" i="97"/>
  <c r="R12" i="97"/>
  <c r="S12" i="97"/>
  <c r="T12" i="97"/>
  <c r="U12" i="97"/>
  <c r="V12" i="97"/>
  <c r="W12" i="97"/>
  <c r="R13" i="97"/>
  <c r="S13" i="97"/>
  <c r="T13" i="97"/>
  <c r="U13" i="97"/>
  <c r="V13" i="97"/>
  <c r="W13" i="97"/>
  <c r="R14" i="97"/>
  <c r="S14" i="97"/>
  <c r="T14" i="97"/>
  <c r="U14" i="97"/>
  <c r="V14" i="97"/>
  <c r="W14" i="97"/>
  <c r="R15" i="97"/>
  <c r="S15" i="97"/>
  <c r="T15" i="97"/>
  <c r="U15" i="97"/>
  <c r="V15" i="97"/>
  <c r="W15" i="97"/>
  <c r="R16" i="97"/>
  <c r="S16" i="97"/>
  <c r="T16" i="97"/>
  <c r="U16" i="97"/>
  <c r="V16" i="97"/>
  <c r="W16" i="97"/>
  <c r="R17" i="97"/>
  <c r="S17" i="97"/>
  <c r="T17" i="97"/>
  <c r="U17" i="97"/>
  <c r="V17" i="97"/>
  <c r="W17" i="97"/>
  <c r="R18" i="97"/>
  <c r="S18" i="97"/>
  <c r="T18" i="97"/>
  <c r="U18" i="97"/>
  <c r="V18" i="97"/>
  <c r="W18" i="97"/>
  <c r="R19" i="97"/>
  <c r="S19" i="97"/>
  <c r="T19" i="97"/>
  <c r="U19" i="97"/>
  <c r="V19" i="97"/>
  <c r="W19" i="97"/>
  <c r="R20" i="97"/>
  <c r="S20" i="97"/>
  <c r="T20" i="97"/>
  <c r="U20" i="97"/>
  <c r="V20" i="97"/>
  <c r="W20" i="97"/>
  <c r="R21" i="97"/>
  <c r="S21" i="97"/>
  <c r="T21" i="97"/>
  <c r="U21" i="97"/>
  <c r="V21" i="97"/>
  <c r="W21" i="97"/>
  <c r="R22" i="97"/>
  <c r="S22" i="97"/>
  <c r="T22" i="97"/>
  <c r="U22" i="97"/>
  <c r="V22" i="97"/>
  <c r="W22" i="97"/>
  <c r="R23" i="97"/>
  <c r="S23" i="97"/>
  <c r="T23" i="97"/>
  <c r="U23" i="97"/>
  <c r="V23" i="97"/>
  <c r="W23" i="97"/>
  <c r="R24" i="97"/>
  <c r="S24" i="97"/>
  <c r="T24" i="97"/>
  <c r="U24" i="97"/>
  <c r="V24" i="97"/>
  <c r="R25" i="97"/>
  <c r="S25" i="97"/>
  <c r="T25" i="97"/>
  <c r="U25" i="97"/>
  <c r="V25" i="97"/>
  <c r="R26" i="97"/>
  <c r="S26" i="97"/>
  <c r="T26" i="97"/>
  <c r="U26" i="97"/>
  <c r="V26" i="97"/>
  <c r="R27" i="97"/>
  <c r="S27" i="97"/>
  <c r="T27" i="97"/>
  <c r="U27" i="97"/>
  <c r="V27" i="97"/>
  <c r="R28" i="97"/>
  <c r="S28" i="97"/>
  <c r="T28" i="97"/>
  <c r="U28" i="97"/>
  <c r="R29" i="97"/>
  <c r="S29" i="97"/>
  <c r="T29" i="97"/>
  <c r="U29" i="97"/>
  <c r="V29" i="97"/>
  <c r="R30" i="97"/>
  <c r="S30" i="97"/>
  <c r="T30" i="97"/>
  <c r="U30" i="97"/>
  <c r="V30" i="97"/>
  <c r="R31" i="97"/>
  <c r="S31" i="97"/>
  <c r="T31" i="97"/>
  <c r="U31" i="97"/>
  <c r="V31" i="97"/>
  <c r="R32" i="97"/>
  <c r="S32" i="97"/>
  <c r="T32" i="97"/>
  <c r="U32" i="97"/>
  <c r="V32" i="97"/>
  <c r="R33" i="97"/>
  <c r="S33" i="97"/>
  <c r="T33" i="97"/>
  <c r="U33" i="97"/>
  <c r="V33" i="97"/>
  <c r="V34" i="97"/>
  <c r="U35" i="97"/>
  <c r="V35" i="97"/>
  <c r="U36" i="97"/>
  <c r="V36" i="97"/>
  <c r="U37" i="97"/>
  <c r="V37" i="97"/>
  <c r="U38" i="97"/>
  <c r="V38" i="97"/>
  <c r="U39" i="97"/>
  <c r="V39" i="97"/>
  <c r="U40" i="97"/>
  <c r="V40" i="97"/>
  <c r="U41" i="97"/>
  <c r="V41" i="97"/>
  <c r="U42" i="97"/>
  <c r="V42" i="97"/>
  <c r="U43" i="97"/>
  <c r="V43" i="97"/>
  <c r="S44" i="97"/>
  <c r="T44" i="97"/>
  <c r="U44" i="97"/>
  <c r="S45" i="97"/>
  <c r="T45" i="97"/>
  <c r="U45" i="97"/>
  <c r="V45" i="97"/>
  <c r="S46" i="97"/>
  <c r="T46" i="97"/>
  <c r="U46" i="97"/>
  <c r="V46" i="97"/>
  <c r="S47" i="97"/>
  <c r="T47" i="97"/>
  <c r="U47" i="97"/>
  <c r="V47" i="97"/>
  <c r="S48" i="97"/>
  <c r="T48" i="97"/>
  <c r="U48" i="97"/>
  <c r="V48" i="97"/>
  <c r="S49" i="97"/>
  <c r="T49" i="97"/>
  <c r="U49" i="97"/>
  <c r="V49" i="97"/>
  <c r="S50" i="97"/>
  <c r="T50" i="97"/>
  <c r="U50" i="97"/>
  <c r="V50" i="97"/>
  <c r="S51" i="97"/>
  <c r="T51" i="97"/>
  <c r="U51" i="97"/>
  <c r="V51" i="97"/>
  <c r="S52" i="97"/>
  <c r="T52" i="97"/>
  <c r="U52" i="97"/>
  <c r="V52" i="97"/>
  <c r="S53" i="97"/>
  <c r="T53" i="97"/>
  <c r="U53" i="97"/>
  <c r="V53" i="97"/>
  <c r="R64" i="97"/>
  <c r="T64" i="97"/>
  <c r="U64" i="97"/>
  <c r="V64" i="97"/>
  <c r="W64" i="97"/>
  <c r="R65" i="97"/>
  <c r="S65" i="97"/>
  <c r="T65" i="97"/>
  <c r="U65" i="97"/>
  <c r="V65" i="97"/>
  <c r="W65" i="97"/>
  <c r="R66" i="97"/>
  <c r="S66" i="97"/>
  <c r="T66" i="97"/>
  <c r="U66" i="97"/>
  <c r="V66" i="97"/>
  <c r="W66" i="97"/>
  <c r="R67" i="97"/>
  <c r="S67" i="97"/>
  <c r="T67" i="97"/>
  <c r="U67" i="97"/>
  <c r="V67" i="97"/>
  <c r="W67" i="97"/>
  <c r="R68" i="97"/>
  <c r="S68" i="97"/>
  <c r="T68" i="97"/>
  <c r="U68" i="97"/>
  <c r="V68" i="97"/>
  <c r="W68" i="97"/>
  <c r="R69" i="97"/>
  <c r="S69" i="97"/>
  <c r="T69" i="97"/>
  <c r="U69" i="97"/>
  <c r="V69" i="97"/>
  <c r="W69" i="97"/>
  <c r="R70" i="97"/>
  <c r="S70" i="97"/>
  <c r="T70" i="97"/>
  <c r="U70" i="97"/>
  <c r="V70" i="97"/>
  <c r="W70" i="97"/>
  <c r="R71" i="97"/>
  <c r="S71" i="97"/>
  <c r="T71" i="97"/>
  <c r="U71" i="97"/>
  <c r="V71" i="97"/>
  <c r="W71" i="97"/>
  <c r="R72" i="97"/>
  <c r="S72" i="97"/>
  <c r="T72" i="97"/>
  <c r="U72" i="97"/>
  <c r="V72" i="97"/>
  <c r="W72" i="97"/>
  <c r="R73" i="97"/>
  <c r="S73" i="97"/>
  <c r="T73" i="97"/>
  <c r="U73" i="97"/>
  <c r="V73" i="97"/>
  <c r="W73" i="97"/>
  <c r="R74" i="97"/>
  <c r="S74" i="97"/>
  <c r="T74" i="97"/>
  <c r="R75" i="97"/>
  <c r="S75" i="97"/>
  <c r="T75" i="97"/>
  <c r="R76" i="97"/>
  <c r="S76" i="97"/>
  <c r="T76" i="97"/>
  <c r="R77" i="97"/>
  <c r="S77" i="97"/>
  <c r="T77" i="97"/>
  <c r="R78" i="97"/>
  <c r="S78" i="97"/>
  <c r="T78" i="97"/>
  <c r="R79" i="97"/>
  <c r="S79" i="97"/>
  <c r="T79" i="97"/>
  <c r="R80" i="97"/>
  <c r="S80" i="97"/>
  <c r="T80" i="97"/>
  <c r="R81" i="97"/>
  <c r="S81" i="97"/>
  <c r="T81" i="97"/>
  <c r="R82" i="97"/>
  <c r="S82" i="97"/>
  <c r="T82" i="97"/>
  <c r="R83" i="97"/>
  <c r="S83" i="97"/>
  <c r="T83" i="97"/>
  <c r="R94" i="97"/>
  <c r="S94" i="97"/>
  <c r="T94" i="97"/>
  <c r="U94" i="97"/>
  <c r="V94" i="97"/>
  <c r="W94" i="97"/>
  <c r="R95" i="97"/>
  <c r="S95" i="97"/>
  <c r="T95" i="97"/>
  <c r="U95" i="97"/>
  <c r="V95" i="97"/>
  <c r="W95" i="97"/>
  <c r="X94" i="97"/>
  <c r="X95" i="97"/>
  <c r="R44" i="97" l="1"/>
  <c r="X93" i="97" l="1"/>
  <c r="X92" i="97"/>
  <c r="X91" i="97"/>
  <c r="X90" i="97"/>
  <c r="S90" i="97"/>
  <c r="X89" i="97"/>
  <c r="R89" i="97"/>
  <c r="X87" i="97"/>
  <c r="X85" i="97"/>
  <c r="R85" i="97"/>
  <c r="X84" i="97"/>
  <c r="S88" i="97" l="1"/>
  <c r="V93" i="97"/>
  <c r="V87" i="97"/>
  <c r="S92" i="97"/>
  <c r="V86" i="97"/>
  <c r="R84" i="97"/>
  <c r="V84" i="97"/>
  <c r="T85" i="97"/>
  <c r="R87" i="97"/>
  <c r="T88" i="97"/>
  <c r="U86" i="97"/>
  <c r="U91" i="97"/>
  <c r="R93" i="97"/>
  <c r="T87" i="97"/>
  <c r="T84" i="97"/>
  <c r="W86" i="97"/>
  <c r="X86" i="97"/>
  <c r="T90" i="97"/>
  <c r="T86" i="97"/>
  <c r="S87" i="97"/>
  <c r="R88" i="97"/>
  <c r="T89" i="97"/>
  <c r="U90" i="97"/>
  <c r="T91" i="97"/>
  <c r="R92" i="97"/>
  <c r="T93" i="97"/>
  <c r="W88" i="97"/>
  <c r="X88" i="97"/>
  <c r="R86" i="97"/>
  <c r="R90" i="97"/>
  <c r="U88" i="97"/>
  <c r="V88" i="97"/>
  <c r="R91" i="97"/>
  <c r="T92" i="97"/>
  <c r="U92" i="97"/>
  <c r="U85" i="97"/>
  <c r="U89" i="97"/>
  <c r="U93" i="97"/>
  <c r="V85" i="97"/>
  <c r="V89" i="97"/>
  <c r="V90" i="97"/>
  <c r="V91" i="97"/>
  <c r="V92" i="97"/>
  <c r="S84" i="97"/>
  <c r="W84" i="97"/>
  <c r="S86" i="97"/>
  <c r="W87" i="97"/>
  <c r="S89" i="97"/>
  <c r="W93" i="97"/>
  <c r="W85" i="97"/>
  <c r="W91" i="97"/>
  <c r="W92" i="97"/>
  <c r="U87" i="97"/>
  <c r="S91" i="97"/>
  <c r="U84" i="97"/>
  <c r="W89" i="97"/>
  <c r="W90" i="97"/>
  <c r="S93" i="97"/>
  <c r="S85" i="97"/>
  <c r="Y83" i="97" l="1"/>
  <c r="Y79" i="97"/>
  <c r="Y74" i="97"/>
  <c r="U83" i="97"/>
  <c r="Y82" i="97"/>
  <c r="U82" i="97"/>
  <c r="Y81" i="97"/>
  <c r="U81" i="97"/>
  <c r="Y80" i="97"/>
  <c r="U80" i="97"/>
  <c r="U79" i="97"/>
  <c r="Y78" i="97"/>
  <c r="U78" i="97"/>
  <c r="Y77" i="97"/>
  <c r="U77" i="97"/>
  <c r="Y76" i="97"/>
  <c r="U76" i="97"/>
  <c r="Y75" i="97"/>
  <c r="U75" i="97"/>
  <c r="W74" i="97"/>
  <c r="U74" i="97"/>
  <c r="W83" i="97" l="1"/>
  <c r="W79" i="97"/>
  <c r="V76" i="97"/>
  <c r="V77" i="97"/>
  <c r="V78" i="97"/>
  <c r="X80" i="97"/>
  <c r="X81" i="97"/>
  <c r="X82" i="97"/>
  <c r="V75" i="97"/>
  <c r="V79" i="97"/>
  <c r="X74" i="97"/>
  <c r="X83" i="97"/>
  <c r="W75" i="97"/>
  <c r="W76" i="97"/>
  <c r="W77" i="97"/>
  <c r="W78" i="97"/>
  <c r="X76" i="97"/>
  <c r="X77" i="97"/>
  <c r="X78" i="97"/>
  <c r="V80" i="97"/>
  <c r="V81" i="97"/>
  <c r="V82" i="97"/>
  <c r="X79" i="97"/>
  <c r="W80" i="97"/>
  <c r="W81" i="97"/>
  <c r="W82" i="97"/>
  <c r="V74" i="97"/>
  <c r="V83" i="97"/>
  <c r="X75" i="97" l="1"/>
  <c r="R48" i="97" l="1"/>
  <c r="R49" i="97"/>
  <c r="R51" i="97"/>
  <c r="R46" i="97"/>
  <c r="R47" i="97"/>
  <c r="R52" i="97"/>
  <c r="R45" i="97"/>
  <c r="R50" i="97"/>
  <c r="R53" i="97" l="1"/>
  <c r="V44" i="97" l="1"/>
  <c r="W44" i="97"/>
</calcChain>
</file>

<file path=xl/sharedStrings.xml><?xml version="1.0" encoding="utf-8"?>
<sst xmlns="http://schemas.openxmlformats.org/spreadsheetml/2006/main" count="1820" uniqueCount="760">
  <si>
    <t>－</t>
  </si>
  <si>
    <t>（試算値）</t>
    <rPh sb="1" eb="4">
      <t>シサンチ</t>
    </rPh>
    <phoneticPr fontId="2"/>
  </si>
  <si>
    <t>年度</t>
    <rPh sb="0" eb="2">
      <t>ネンド</t>
    </rPh>
    <phoneticPr fontId="2"/>
  </si>
  <si>
    <t>東播磨地域</t>
    <rPh sb="0" eb="1">
      <t>ヒガシ</t>
    </rPh>
    <rPh sb="1" eb="3">
      <t>ハリマ</t>
    </rPh>
    <rPh sb="3" eb="5">
      <t>チイキ</t>
    </rPh>
    <phoneticPr fontId="2"/>
  </si>
  <si>
    <t>但馬地域</t>
    <rPh sb="0" eb="2">
      <t>タジマ</t>
    </rPh>
    <rPh sb="2" eb="4">
      <t>チイキ</t>
    </rPh>
    <phoneticPr fontId="2"/>
  </si>
  <si>
    <t>丹波地域</t>
    <rPh sb="0" eb="2">
      <t>タンバ</t>
    </rPh>
    <rPh sb="2" eb="4">
      <t>チイキ</t>
    </rPh>
    <phoneticPr fontId="2"/>
  </si>
  <si>
    <t>淡路地域</t>
    <rPh sb="0" eb="2">
      <t>アワジ</t>
    </rPh>
    <rPh sb="2" eb="4">
      <t>チイキ</t>
    </rPh>
    <phoneticPr fontId="2"/>
  </si>
  <si>
    <t>就業者数</t>
    <rPh sb="0" eb="3">
      <t>シュウギョウシャ</t>
    </rPh>
    <rPh sb="3" eb="4">
      <t>スウ</t>
    </rPh>
    <phoneticPr fontId="2"/>
  </si>
  <si>
    <t>県統計課</t>
    <rPh sb="0" eb="1">
      <t>ケン</t>
    </rPh>
    <rPh sb="1" eb="4">
      <t>トウケイカ</t>
    </rPh>
    <phoneticPr fontId="2"/>
  </si>
  <si>
    <t>「工業統計」</t>
    <rPh sb="1" eb="3">
      <t>コウギョウ</t>
    </rPh>
    <rPh sb="3" eb="5">
      <t>トウケイ</t>
    </rPh>
    <phoneticPr fontId="2"/>
  </si>
  <si>
    <t>（従業者4人以上の事業所）</t>
    <rPh sb="1" eb="4">
      <t>ジュウギョウシャ</t>
    </rPh>
    <rPh sb="5" eb="8">
      <t>ニンイジョウ</t>
    </rPh>
    <rPh sb="9" eb="12">
      <t>ジギョウショ</t>
    </rPh>
    <phoneticPr fontId="2"/>
  </si>
  <si>
    <t>県観光交流課</t>
    <rPh sb="0" eb="1">
      <t>ケン</t>
    </rPh>
    <rPh sb="1" eb="3">
      <t>カンコウ</t>
    </rPh>
    <rPh sb="3" eb="5">
      <t>コウリュウ</t>
    </rPh>
    <rPh sb="5" eb="6">
      <t>カ</t>
    </rPh>
    <phoneticPr fontId="2"/>
  </si>
  <si>
    <t>各年10月1日現在</t>
    <rPh sb="0" eb="2">
      <t>カクネン</t>
    </rPh>
    <rPh sb="4" eb="5">
      <t>ガツ</t>
    </rPh>
    <rPh sb="6" eb="9">
      <t>ニチゲンザイ</t>
    </rPh>
    <phoneticPr fontId="2"/>
  </si>
  <si>
    <t>物価</t>
    <rPh sb="0" eb="2">
      <t>ブッカ</t>
    </rPh>
    <phoneticPr fontId="2"/>
  </si>
  <si>
    <t>項目</t>
    <rPh sb="0" eb="2">
      <t>コウモク</t>
    </rPh>
    <phoneticPr fontId="2"/>
  </si>
  <si>
    <t>備　　　考</t>
    <rPh sb="0" eb="1">
      <t>ソナエ</t>
    </rPh>
    <rPh sb="4" eb="5">
      <t>コウ</t>
    </rPh>
    <phoneticPr fontId="2"/>
  </si>
  <si>
    <t>関連指標</t>
    <rPh sb="0" eb="2">
      <t>カンレン</t>
    </rPh>
    <rPh sb="2" eb="4">
      <t>シヒョウ</t>
    </rPh>
    <phoneticPr fontId="2"/>
  </si>
  <si>
    <t>地域</t>
    <rPh sb="0" eb="2">
      <t>チイキ</t>
    </rPh>
    <phoneticPr fontId="2"/>
  </si>
  <si>
    <t>単位等</t>
    <rPh sb="0" eb="2">
      <t>タンイ</t>
    </rPh>
    <rPh sb="2" eb="3">
      <t>トウ</t>
    </rPh>
    <phoneticPr fontId="2"/>
  </si>
  <si>
    <t>GDP 名目</t>
    <rPh sb="4" eb="6">
      <t>メイモク</t>
    </rPh>
    <phoneticPr fontId="2"/>
  </si>
  <si>
    <t>地域内総生産</t>
    <rPh sb="0" eb="3">
      <t>チイキナイ</t>
    </rPh>
    <rPh sb="3" eb="6">
      <t>ソウセイサン</t>
    </rPh>
    <phoneticPr fontId="2"/>
  </si>
  <si>
    <t>神戸市</t>
    <rPh sb="0" eb="3">
      <t>コウベシ</t>
    </rPh>
    <phoneticPr fontId="2"/>
  </si>
  <si>
    <t>億円</t>
    <rPh sb="0" eb="2">
      <t>オクエン</t>
    </rPh>
    <phoneticPr fontId="2"/>
  </si>
  <si>
    <t>(名目）</t>
    <rPh sb="1" eb="3">
      <t>メイモク</t>
    </rPh>
    <phoneticPr fontId="2"/>
  </si>
  <si>
    <t>GDP 実質</t>
    <rPh sb="4" eb="6">
      <t>ジッシツ</t>
    </rPh>
    <phoneticPr fontId="2"/>
  </si>
  <si>
    <t>所得水準</t>
    <rPh sb="0" eb="1">
      <t>トコロ</t>
    </rPh>
    <rPh sb="1" eb="2">
      <t>トク</t>
    </rPh>
    <rPh sb="2" eb="3">
      <t>ミズ</t>
    </rPh>
    <rPh sb="3" eb="4">
      <t>ジュン</t>
    </rPh>
    <phoneticPr fontId="2"/>
  </si>
  <si>
    <t>(人口)１人当たり</t>
    <rPh sb="1" eb="3">
      <t>ジンコウ</t>
    </rPh>
    <rPh sb="5" eb="6">
      <t>ニン</t>
    </rPh>
    <rPh sb="6" eb="7">
      <t>ア</t>
    </rPh>
    <phoneticPr fontId="2"/>
  </si>
  <si>
    <t>千円</t>
    <rPh sb="0" eb="2">
      <t>センエン</t>
    </rPh>
    <phoneticPr fontId="2"/>
  </si>
  <si>
    <t>市町民所得</t>
    <rPh sb="0" eb="2">
      <t>シチョウ</t>
    </rPh>
    <rPh sb="2" eb="3">
      <t>ミン</t>
    </rPh>
    <rPh sb="3" eb="5">
      <t>ショトク</t>
    </rPh>
    <phoneticPr fontId="2"/>
  </si>
  <si>
    <t>農　　　業</t>
    <rPh sb="0" eb="1">
      <t>ノウ</t>
    </rPh>
    <rPh sb="4" eb="5">
      <t>ギョウ</t>
    </rPh>
    <phoneticPr fontId="2"/>
  </si>
  <si>
    <t>農業産出額</t>
    <rPh sb="0" eb="2">
      <t>ノウギョウ</t>
    </rPh>
    <rPh sb="2" eb="5">
      <t>サンシュツガク</t>
    </rPh>
    <phoneticPr fontId="2"/>
  </si>
  <si>
    <t>「県民経済計算」</t>
    <rPh sb="1" eb="3">
      <t>ケンミン</t>
    </rPh>
    <rPh sb="3" eb="5">
      <t>ケイザイ</t>
    </rPh>
    <rPh sb="5" eb="7">
      <t>ケイサン</t>
    </rPh>
    <phoneticPr fontId="2"/>
  </si>
  <si>
    <t>工　　　業</t>
    <rPh sb="0" eb="1">
      <t>コウ</t>
    </rPh>
    <rPh sb="4" eb="5">
      <t>ギョウ</t>
    </rPh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</si>
  <si>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2"/>
  </si>
  <si>
    <t>百万円</t>
    <rPh sb="0" eb="1">
      <t>ヒャク</t>
    </rPh>
    <rPh sb="1" eb="3">
      <t>マンエン</t>
    </rPh>
    <phoneticPr fontId="2"/>
  </si>
  <si>
    <t>暦年</t>
    <rPh sb="0" eb="2">
      <t>レキネン</t>
    </rPh>
    <phoneticPr fontId="2"/>
  </si>
  <si>
    <t>観　　　光</t>
    <rPh sb="0" eb="1">
      <t>カン</t>
    </rPh>
    <rPh sb="4" eb="5">
      <t>ヒカリ</t>
    </rPh>
    <phoneticPr fontId="2"/>
  </si>
  <si>
    <t>主要観光地</t>
    <rPh sb="0" eb="2">
      <t>シュヨウ</t>
    </rPh>
    <rPh sb="2" eb="5">
      <t>カンコウチ</t>
    </rPh>
    <phoneticPr fontId="2"/>
  </si>
  <si>
    <t>千人</t>
    <rPh sb="0" eb="2">
      <t>センニン</t>
    </rPh>
    <phoneticPr fontId="2"/>
  </si>
  <si>
    <t>利用者数</t>
    <rPh sb="0" eb="3">
      <t>リヨウシャ</t>
    </rPh>
    <rPh sb="3" eb="4">
      <t>スウ</t>
    </rPh>
    <phoneticPr fontId="2"/>
  </si>
  <si>
    <t>人　　　口</t>
    <rPh sb="0" eb="1">
      <t>ヒト</t>
    </rPh>
    <rPh sb="4" eb="5">
      <t>クチ</t>
    </rPh>
    <phoneticPr fontId="2"/>
  </si>
  <si>
    <t>総人口</t>
    <rPh sb="0" eb="1">
      <t>ソウ</t>
    </rPh>
    <rPh sb="1" eb="3">
      <t>ジンコウ</t>
    </rPh>
    <phoneticPr fontId="2"/>
  </si>
  <si>
    <t>人</t>
    <rPh sb="0" eb="1">
      <t>ニン</t>
    </rPh>
    <phoneticPr fontId="2"/>
  </si>
  <si>
    <t>就 業 者 数</t>
    <rPh sb="0" eb="1">
      <t>シュウ</t>
    </rPh>
    <rPh sb="2" eb="3">
      <t>ギョウ</t>
    </rPh>
    <rPh sb="4" eb="5">
      <t>シャ</t>
    </rPh>
    <rPh sb="6" eb="7">
      <t>スウ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</si>
  <si>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</si>
  <si>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年平均</t>
    <rPh sb="0" eb="1">
      <t>ネン</t>
    </rPh>
    <rPh sb="1" eb="3">
      <t>ヘイキン</t>
    </rPh>
    <phoneticPr fontId="2"/>
  </si>
  <si>
    <t>阪神南地域</t>
    <rPh sb="0" eb="2">
      <t>ハンシン</t>
    </rPh>
    <rPh sb="2" eb="3">
      <t>ミナミ</t>
    </rPh>
    <rPh sb="3" eb="5">
      <t>チイキ</t>
    </rPh>
    <phoneticPr fontId="2"/>
  </si>
  <si>
    <t>阪神北地域</t>
    <rPh sb="0" eb="2">
      <t>ハンシン</t>
    </rPh>
    <rPh sb="2" eb="3">
      <t>キタ</t>
    </rPh>
    <rPh sb="3" eb="5">
      <t>チイキ</t>
    </rPh>
    <phoneticPr fontId="2"/>
  </si>
  <si>
    <t>北播磨地域</t>
    <rPh sb="0" eb="1">
      <t>キタ</t>
    </rPh>
    <rPh sb="1" eb="3">
      <t>ハリマ</t>
    </rPh>
    <rPh sb="3" eb="5">
      <t>チイキ</t>
    </rPh>
    <phoneticPr fontId="2"/>
  </si>
  <si>
    <t>中播磨地域</t>
    <rPh sb="0" eb="1">
      <t>ナカ</t>
    </rPh>
    <rPh sb="1" eb="3">
      <t>ハリマ</t>
    </rPh>
    <rPh sb="3" eb="5">
      <t>チイキ</t>
    </rPh>
    <phoneticPr fontId="2"/>
  </si>
  <si>
    <t>西播磨地域</t>
    <rPh sb="0" eb="1">
      <t>ニシ</t>
    </rPh>
    <rPh sb="1" eb="3">
      <t>ハリマ</t>
    </rPh>
    <rPh sb="3" eb="5">
      <t>チイキ</t>
    </rPh>
    <phoneticPr fontId="2"/>
  </si>
  <si>
    <t>（国勢調査を基に作成した推計値）</t>
    <rPh sb="1" eb="3">
      <t>コクセイ</t>
    </rPh>
    <rPh sb="3" eb="5">
      <t>チョウサ</t>
    </rPh>
    <rPh sb="6" eb="7">
      <t>モト</t>
    </rPh>
    <rPh sb="8" eb="10">
      <t>サクセイ</t>
    </rPh>
    <rPh sb="12" eb="15">
      <t>スイケイチ</t>
    </rPh>
    <phoneticPr fontId="2"/>
  </si>
  <si>
    <t>（就業地ベース）</t>
    <rPh sb="1" eb="3">
      <t>シュウギョウ</t>
    </rPh>
    <rPh sb="3" eb="4">
      <t>チ</t>
    </rPh>
    <phoneticPr fontId="2"/>
  </si>
  <si>
    <t>県計</t>
    <rPh sb="0" eb="2">
      <t>ケンケイ</t>
    </rPh>
    <phoneticPr fontId="2"/>
  </si>
  <si>
    <t>（実質：H23暦年</t>
    <rPh sb="1" eb="3">
      <t>ジッシツ</t>
    </rPh>
    <rPh sb="7" eb="9">
      <t>レキネン</t>
    </rPh>
    <phoneticPr fontId="2"/>
  </si>
  <si>
    <t xml:space="preserve">  連鎖価格)</t>
    <rPh sb="2" eb="4">
      <t>レンサ</t>
    </rPh>
    <rPh sb="4" eb="6">
      <t>カカク</t>
    </rPh>
    <phoneticPr fontId="2"/>
  </si>
  <si>
    <t xml:space="preserve"> </t>
    <phoneticPr fontId="2"/>
  </si>
  <si>
    <t>県統計課</t>
    <phoneticPr fontId="2"/>
  </si>
  <si>
    <t>県統計課「消費者物価指数」</t>
    <rPh sb="0" eb="1">
      <t>ケン</t>
    </rPh>
    <rPh sb="1" eb="3">
      <t>トウケイ</t>
    </rPh>
    <rPh sb="3" eb="4">
      <t>カ</t>
    </rPh>
    <phoneticPr fontId="2"/>
  </si>
  <si>
    <t>東播磨地域</t>
  </si>
  <si>
    <t>但馬地域</t>
  </si>
  <si>
    <t>丹波地域</t>
  </si>
  <si>
    <t>淡路地域</t>
  </si>
  <si>
    <t>東灘区</t>
  </si>
  <si>
    <t>灘区</t>
  </si>
  <si>
    <t>兵庫区</t>
  </si>
  <si>
    <t>長田区</t>
  </si>
  <si>
    <t>須磨区</t>
  </si>
  <si>
    <t>垂水区</t>
  </si>
  <si>
    <t>北区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</si>
  <si>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</si>
  <si>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</si>
  <si>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</si>
  <si>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</si>
  <si>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</si>
  <si>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</si>
  <si>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</si>
  <si>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</si>
  <si>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</si>
  <si>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</si>
  <si>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</si>
  <si>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</si>
  <si>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</si>
  <si>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</si>
  <si>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</si>
  <si>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</si>
  <si>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</si>
  <si>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</si>
  <si>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猪名川町</t>
  </si>
  <si>
    <t>稲美町</t>
  </si>
  <si>
    <t>播磨町</t>
  </si>
  <si>
    <t>市川町</t>
  </si>
  <si>
    <t>福崎町</t>
  </si>
  <si>
    <t>太子町</t>
  </si>
  <si>
    <t>上郡町</t>
  </si>
  <si>
    <t>佐用町</t>
  </si>
  <si>
    <t>神戸市</t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</si>
  <si>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</si>
  <si>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</si>
  <si>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</si>
  <si>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</si>
  <si>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</si>
  <si>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</si>
  <si>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</si>
  <si>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</si>
  <si>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</si>
  <si>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</si>
  <si>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</si>
  <si>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</si>
  <si>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</si>
  <si>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</si>
  <si>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</si>
  <si>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</si>
  <si>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</si>
  <si>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</si>
  <si>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市町名</t>
  </si>
  <si>
    <t>※</t>
  </si>
  <si>
    <t>県計</t>
  </si>
  <si>
    <t>中播磨地域</t>
    <rPh sb="0" eb="1">
      <t>ナカ</t>
    </rPh>
    <phoneticPr fontId="2"/>
  </si>
  <si>
    <t>阪神南地域</t>
    <rPh sb="2" eb="3">
      <t>ミナミ</t>
    </rPh>
    <phoneticPr fontId="2"/>
  </si>
  <si>
    <t>加東市</t>
    <rPh sb="0" eb="2">
      <t>カトウ</t>
    </rPh>
    <rPh sb="2" eb="3">
      <t>シ</t>
    </rPh>
    <phoneticPr fontId="2"/>
  </si>
  <si>
    <t>多可町</t>
    <rPh sb="0" eb="2">
      <t>タカ</t>
    </rPh>
    <rPh sb="2" eb="3">
      <t>チョウ</t>
    </rPh>
    <phoneticPr fontId="2"/>
  </si>
  <si>
    <t>姫路市</t>
    <rPh sb="0" eb="3">
      <t>ヒメジシ</t>
    </rPh>
    <phoneticPr fontId="2"/>
  </si>
  <si>
    <t>神河町</t>
    <rPh sb="0" eb="1">
      <t>カミ</t>
    </rPh>
    <rPh sb="1" eb="2">
      <t>カワ</t>
    </rPh>
    <rPh sb="2" eb="3">
      <t>チョウ</t>
    </rPh>
    <phoneticPr fontId="2"/>
  </si>
  <si>
    <t>宍粟市</t>
    <rPh sb="0" eb="2">
      <t>シソウ</t>
    </rPh>
    <rPh sb="2" eb="3">
      <t>シ</t>
    </rPh>
    <phoneticPr fontId="2"/>
  </si>
  <si>
    <t>たつの市</t>
    <rPh sb="3" eb="4">
      <t>シ</t>
    </rPh>
    <phoneticPr fontId="2"/>
  </si>
  <si>
    <t>養父市</t>
    <rPh sb="2" eb="3">
      <t>シ</t>
    </rPh>
    <phoneticPr fontId="2"/>
  </si>
  <si>
    <t>朝来市</t>
    <rPh sb="0" eb="2">
      <t>アサゴ</t>
    </rPh>
    <rPh sb="2" eb="3">
      <t>シ</t>
    </rPh>
    <phoneticPr fontId="2"/>
  </si>
  <si>
    <t>香美町</t>
    <rPh sb="0" eb="2">
      <t>カミ</t>
    </rPh>
    <rPh sb="2" eb="3">
      <t>チョウ</t>
    </rPh>
    <phoneticPr fontId="2"/>
  </si>
  <si>
    <t>新温泉町</t>
    <rPh sb="0" eb="1">
      <t>シン</t>
    </rPh>
    <rPh sb="1" eb="3">
      <t>オンセン</t>
    </rPh>
    <rPh sb="3" eb="4">
      <t>チョウ</t>
    </rPh>
    <phoneticPr fontId="2"/>
  </si>
  <si>
    <t>丹波市</t>
    <rPh sb="0" eb="2">
      <t>タンバ</t>
    </rPh>
    <rPh sb="2" eb="3">
      <t>シ</t>
    </rPh>
    <phoneticPr fontId="2"/>
  </si>
  <si>
    <t>南あわじ市</t>
    <rPh sb="0" eb="1">
      <t>ミナミ</t>
    </rPh>
    <rPh sb="4" eb="5">
      <t>シ</t>
    </rPh>
    <phoneticPr fontId="2"/>
  </si>
  <si>
    <t>淡路市</t>
    <rPh sb="0" eb="2">
      <t>アワジ</t>
    </rPh>
    <rPh sb="2" eb="3">
      <t>シ</t>
    </rPh>
    <phoneticPr fontId="2"/>
  </si>
  <si>
    <t>※</t>
    <phoneticPr fontId="2"/>
  </si>
  <si>
    <t>西脇市</t>
    <phoneticPr fontId="2"/>
  </si>
  <si>
    <t>三木市</t>
    <phoneticPr fontId="2"/>
  </si>
  <si>
    <t>佐用町</t>
    <phoneticPr fontId="2"/>
  </si>
  <si>
    <t>洲本市</t>
    <phoneticPr fontId="2"/>
  </si>
  <si>
    <t>卸売業</t>
  </si>
  <si>
    <t>小売業</t>
  </si>
  <si>
    <t>豊岡市</t>
    <phoneticPr fontId="2"/>
  </si>
  <si>
    <t>年間販売額</t>
    <rPh sb="0" eb="2">
      <t>ネンカン</t>
    </rPh>
    <phoneticPr fontId="2"/>
  </si>
  <si>
    <t>年間販売額</t>
    <rPh sb="0" eb="2">
      <t>ネンカン</t>
    </rPh>
    <rPh sb="2" eb="5">
      <t>ハンバイガク</t>
    </rPh>
    <phoneticPr fontId="2"/>
  </si>
  <si>
    <t>H26商業統計（確報）</t>
    <rPh sb="3" eb="5">
      <t>ショウギョウ</t>
    </rPh>
    <rPh sb="5" eb="7">
      <t>トウケイ</t>
    </rPh>
    <rPh sb="8" eb="10">
      <t>カクホウ</t>
    </rPh>
    <phoneticPr fontId="2"/>
  </si>
  <si>
    <t>経済センサス</t>
    <rPh sb="0" eb="2">
      <t>ケイザイ</t>
    </rPh>
    <phoneticPr fontId="2"/>
  </si>
  <si>
    <t xml:space="preserve"> （単位：人）</t>
    <rPh sb="2" eb="4">
      <t>タンイ</t>
    </rPh>
    <rPh sb="5" eb="6">
      <t>ニン</t>
    </rPh>
    <phoneticPr fontId="2"/>
  </si>
  <si>
    <t>国勢調査</t>
    <rPh sb="0" eb="2">
      <t>コクセイ</t>
    </rPh>
    <rPh sb="2" eb="4">
      <t>チョウサ</t>
    </rPh>
    <phoneticPr fontId="30"/>
  </si>
  <si>
    <t>昭和50年</t>
    <rPh sb="0" eb="2">
      <t>ショウワ</t>
    </rPh>
    <rPh sb="4" eb="5">
      <t>ネン</t>
    </rPh>
    <phoneticPr fontId="35"/>
  </si>
  <si>
    <t>昭和51年</t>
    <rPh sb="0" eb="2">
      <t>ショウワ</t>
    </rPh>
    <rPh sb="4" eb="5">
      <t>ネン</t>
    </rPh>
    <phoneticPr fontId="35"/>
  </si>
  <si>
    <t>昭和52年</t>
    <rPh sb="0" eb="2">
      <t>ショウワ</t>
    </rPh>
    <rPh sb="4" eb="5">
      <t>ネン</t>
    </rPh>
    <phoneticPr fontId="35"/>
  </si>
  <si>
    <t>昭和53年</t>
    <rPh sb="0" eb="2">
      <t>ショウワ</t>
    </rPh>
    <rPh sb="4" eb="5">
      <t>ネン</t>
    </rPh>
    <phoneticPr fontId="35"/>
  </si>
  <si>
    <t>昭和54年</t>
    <rPh sb="0" eb="2">
      <t>ショウワ</t>
    </rPh>
    <rPh sb="4" eb="5">
      <t>ネン</t>
    </rPh>
    <phoneticPr fontId="35"/>
  </si>
  <si>
    <t>昭和55年</t>
    <rPh sb="0" eb="2">
      <t>ショウワ</t>
    </rPh>
    <rPh sb="4" eb="5">
      <t>ネン</t>
    </rPh>
    <phoneticPr fontId="35"/>
  </si>
  <si>
    <t>昭和56年</t>
    <rPh sb="0" eb="2">
      <t>ショウワ</t>
    </rPh>
    <rPh sb="4" eb="5">
      <t>ネン</t>
    </rPh>
    <phoneticPr fontId="35"/>
  </si>
  <si>
    <t>昭和57年</t>
    <rPh sb="0" eb="2">
      <t>ショウワ</t>
    </rPh>
    <rPh sb="4" eb="5">
      <t>ネン</t>
    </rPh>
    <phoneticPr fontId="35"/>
  </si>
  <si>
    <t>昭和58年</t>
    <rPh sb="0" eb="2">
      <t>ショウワ</t>
    </rPh>
    <rPh sb="4" eb="5">
      <t>ネン</t>
    </rPh>
    <phoneticPr fontId="35"/>
  </si>
  <si>
    <t>昭和59年</t>
    <rPh sb="0" eb="2">
      <t>ショウワ</t>
    </rPh>
    <rPh sb="4" eb="5">
      <t>ネン</t>
    </rPh>
    <phoneticPr fontId="35"/>
  </si>
  <si>
    <t>昭和60年</t>
    <rPh sb="0" eb="2">
      <t>ショウワ</t>
    </rPh>
    <rPh sb="4" eb="5">
      <t>ネン</t>
    </rPh>
    <phoneticPr fontId="35"/>
  </si>
  <si>
    <t>平成５年度</t>
  </si>
  <si>
    <t>平成６年度</t>
  </si>
  <si>
    <t>平成11年</t>
    <rPh sb="0" eb="2">
      <t>ヘイセイ</t>
    </rPh>
    <rPh sb="4" eb="5">
      <t>ネン</t>
    </rPh>
    <phoneticPr fontId="35"/>
  </si>
  <si>
    <t>平成12年</t>
    <rPh sb="0" eb="2">
      <t>ヘイセイ</t>
    </rPh>
    <rPh sb="4" eb="5">
      <t>ネン</t>
    </rPh>
    <phoneticPr fontId="35"/>
  </si>
  <si>
    <t>平成13年</t>
    <rPh sb="0" eb="2">
      <t>ヘイセイ</t>
    </rPh>
    <rPh sb="4" eb="5">
      <t>ネン</t>
    </rPh>
    <phoneticPr fontId="35"/>
  </si>
  <si>
    <t>平成14年</t>
    <rPh sb="0" eb="2">
      <t>ヘイセイ</t>
    </rPh>
    <rPh sb="4" eb="5">
      <t>ネン</t>
    </rPh>
    <phoneticPr fontId="35"/>
  </si>
  <si>
    <t>平成15年</t>
    <rPh sb="0" eb="2">
      <t>ヘイセイ</t>
    </rPh>
    <rPh sb="4" eb="5">
      <t>ネン</t>
    </rPh>
    <phoneticPr fontId="35"/>
  </si>
  <si>
    <t>平成16年</t>
    <rPh sb="0" eb="2">
      <t>ヘイセイ</t>
    </rPh>
    <rPh sb="4" eb="5">
      <t>ネン</t>
    </rPh>
    <phoneticPr fontId="35"/>
  </si>
  <si>
    <t>平成17年</t>
    <rPh sb="0" eb="2">
      <t>ヘイセイ</t>
    </rPh>
    <rPh sb="4" eb="5">
      <t>ネン</t>
    </rPh>
    <phoneticPr fontId="35"/>
  </si>
  <si>
    <t>平成18年</t>
    <rPh sb="0" eb="2">
      <t>ヘイセイ</t>
    </rPh>
    <rPh sb="4" eb="5">
      <t>ネン</t>
    </rPh>
    <phoneticPr fontId="35"/>
  </si>
  <si>
    <t>平成19年</t>
    <rPh sb="0" eb="2">
      <t>ヘイセイ</t>
    </rPh>
    <rPh sb="4" eb="5">
      <t>ネン</t>
    </rPh>
    <phoneticPr fontId="35"/>
  </si>
  <si>
    <t>平成20年</t>
    <rPh sb="0" eb="2">
      <t>ヘイセイ</t>
    </rPh>
    <rPh sb="4" eb="5">
      <t>ネン</t>
    </rPh>
    <phoneticPr fontId="35"/>
  </si>
  <si>
    <t>平成21年</t>
    <rPh sb="0" eb="2">
      <t>ヘイセイ</t>
    </rPh>
    <rPh sb="4" eb="5">
      <t>ネン</t>
    </rPh>
    <phoneticPr fontId="35"/>
  </si>
  <si>
    <t>平成22年</t>
    <rPh sb="0" eb="2">
      <t>ヘイセイ</t>
    </rPh>
    <rPh sb="4" eb="5">
      <t>ネン</t>
    </rPh>
    <phoneticPr fontId="35"/>
  </si>
  <si>
    <t>平成23年</t>
    <rPh sb="0" eb="2">
      <t>ヘイセイ</t>
    </rPh>
    <rPh sb="4" eb="5">
      <t>ネン</t>
    </rPh>
    <phoneticPr fontId="35"/>
  </si>
  <si>
    <t>平成24年</t>
    <rPh sb="0" eb="2">
      <t>ヘイセイ</t>
    </rPh>
    <rPh sb="4" eb="5">
      <t>ネン</t>
    </rPh>
    <phoneticPr fontId="35"/>
  </si>
  <si>
    <t>平成25年</t>
    <rPh sb="0" eb="2">
      <t>ヘイセイ</t>
    </rPh>
    <rPh sb="4" eb="5">
      <t>ネン</t>
    </rPh>
    <phoneticPr fontId="35"/>
  </si>
  <si>
    <r>
      <t>平成2</t>
    </r>
    <r>
      <rPr>
        <sz val="10.5"/>
        <color theme="1"/>
        <rFont val="ＭＳ Ｐゴシック"/>
        <family val="3"/>
        <charset val="128"/>
      </rPr>
      <t>6</t>
    </r>
    <r>
      <rPr>
        <sz val="10.5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5"/>
  </si>
  <si>
    <t>平成27年</t>
    <rPh sb="0" eb="2">
      <t>ヘイセイ</t>
    </rPh>
    <rPh sb="4" eb="5">
      <t>ネン</t>
    </rPh>
    <phoneticPr fontId="35"/>
  </si>
  <si>
    <r>
      <t>平成28</t>
    </r>
    <r>
      <rPr>
        <sz val="10.5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5"/>
  </si>
  <si>
    <t>平成29年</t>
    <rPh sb="0" eb="2">
      <t>ヘイセイ</t>
    </rPh>
    <rPh sb="4" eb="5">
      <t>ネン</t>
    </rPh>
    <phoneticPr fontId="35"/>
  </si>
  <si>
    <t>平成30年</t>
    <rPh sb="0" eb="2">
      <t>ヘイセイ</t>
    </rPh>
    <rPh sb="4" eb="5">
      <t>ネン</t>
    </rPh>
    <phoneticPr fontId="35"/>
  </si>
  <si>
    <t>被災12市</t>
    <rPh sb="0" eb="2">
      <t>ヒサイ</t>
    </rPh>
    <rPh sb="4" eb="5">
      <t>シ</t>
    </rPh>
    <phoneticPr fontId="2"/>
  </si>
  <si>
    <t>就業者総数</t>
    <rPh sb="0" eb="3">
      <t>シュウギョウシャ</t>
    </rPh>
    <rPh sb="3" eb="5">
      <t>ソウスウ</t>
    </rPh>
    <phoneticPr fontId="2"/>
  </si>
  <si>
    <t>就業地ベース</t>
    <rPh sb="0" eb="2">
      <t>シュウギョウ</t>
    </rPh>
    <rPh sb="2" eb="3">
      <t>チ</t>
    </rPh>
    <phoneticPr fontId="2"/>
  </si>
  <si>
    <t>※</t>
    <phoneticPr fontId="2"/>
  </si>
  <si>
    <t>※</t>
    <phoneticPr fontId="2"/>
  </si>
  <si>
    <t>※</t>
    <phoneticPr fontId="2"/>
  </si>
  <si>
    <t xml:space="preserve"> </t>
    <phoneticPr fontId="2"/>
  </si>
  <si>
    <t>（単位：人）</t>
    <rPh sb="1" eb="3">
      <t>タンイ</t>
    </rPh>
    <rPh sb="4" eb="5">
      <t>ニン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</si>
  <si>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</si>
  <si>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</si>
  <si>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</si>
  <si>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</si>
  <si>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</si>
  <si>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</si>
  <si>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</si>
  <si>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</si>
  <si>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　</t>
    <phoneticPr fontId="2"/>
  </si>
  <si>
    <t>県統計課「推計人口」</t>
    <rPh sb="0" eb="1">
      <t>ケン</t>
    </rPh>
    <rPh sb="1" eb="3">
      <t>トウケイ</t>
    </rPh>
    <rPh sb="3" eb="4">
      <t>カ</t>
    </rPh>
    <phoneticPr fontId="2"/>
  </si>
  <si>
    <t>総務省「国勢調査」</t>
    <rPh sb="0" eb="3">
      <t>ソウムショウ</t>
    </rPh>
    <rPh sb="4" eb="6">
      <t>コクセイ</t>
    </rPh>
    <rPh sb="6" eb="8">
      <t>チョウサ</t>
    </rPh>
    <phoneticPr fontId="2"/>
  </si>
  <si>
    <t>平成30年度</t>
    <rPh sb="0" eb="2">
      <t>ヘイセイ</t>
    </rPh>
    <rPh sb="4" eb="6">
      <t>ネンド</t>
    </rPh>
    <phoneticPr fontId="2"/>
  </si>
  <si>
    <t xml:space="preserve"> </t>
  </si>
  <si>
    <t>昭和61年</t>
    <phoneticPr fontId="2"/>
  </si>
  <si>
    <t>昭和62年</t>
    <phoneticPr fontId="2"/>
  </si>
  <si>
    <t>平成元年</t>
    <phoneticPr fontId="2"/>
  </si>
  <si>
    <t>平成２年</t>
    <phoneticPr fontId="2"/>
  </si>
  <si>
    <t>平成３年</t>
    <phoneticPr fontId="2"/>
  </si>
  <si>
    <t>平成４年</t>
    <phoneticPr fontId="2"/>
  </si>
  <si>
    <t>平成７年</t>
    <phoneticPr fontId="2"/>
  </si>
  <si>
    <t>平成８年</t>
    <phoneticPr fontId="2"/>
  </si>
  <si>
    <t>平成９年</t>
    <phoneticPr fontId="2"/>
  </si>
  <si>
    <t>平成10年</t>
    <phoneticPr fontId="2"/>
  </si>
  <si>
    <t>令和元年</t>
    <rPh sb="0" eb="2">
      <t>レイワ</t>
    </rPh>
    <rPh sb="2" eb="3">
      <t>ガン</t>
    </rPh>
    <rPh sb="3" eb="4">
      <t>ネン</t>
    </rPh>
    <phoneticPr fontId="35"/>
  </si>
  <si>
    <t>R1.10.1</t>
    <phoneticPr fontId="30"/>
  </si>
  <si>
    <t>中央区</t>
    <rPh sb="0" eb="3">
      <t>チュウオウク</t>
    </rPh>
    <phoneticPr fontId="33"/>
  </si>
  <si>
    <t>西区</t>
    <rPh sb="0" eb="2">
      <t>ニシク</t>
    </rPh>
    <phoneticPr fontId="33"/>
  </si>
  <si>
    <t>丹波篠山市</t>
    <rPh sb="0" eb="2">
      <t>タンバ</t>
    </rPh>
    <rPh sb="4" eb="5">
      <t>シ</t>
    </rPh>
    <phoneticPr fontId="35"/>
  </si>
  <si>
    <t>平成2年度</t>
    <rPh sb="0" eb="2">
      <t>ヘイセイ</t>
    </rPh>
    <rPh sb="3" eb="5">
      <t>ネンド</t>
    </rPh>
    <phoneticPr fontId="2"/>
  </si>
  <si>
    <t>平成4年度</t>
    <rPh sb="0" eb="2">
      <t>ヘイセイ</t>
    </rPh>
    <rPh sb="3" eb="5">
      <t>ネンド</t>
    </rPh>
    <phoneticPr fontId="2"/>
  </si>
  <si>
    <t>平成5年度</t>
    <rPh sb="0" eb="2">
      <t>ヘイセイ</t>
    </rPh>
    <rPh sb="3" eb="5">
      <t>ネンド</t>
    </rPh>
    <phoneticPr fontId="2"/>
  </si>
  <si>
    <t>平成6年度</t>
    <rPh sb="0" eb="2">
      <t>ヘイセイ</t>
    </rPh>
    <rPh sb="3" eb="5">
      <t>ネンド</t>
    </rPh>
    <phoneticPr fontId="2"/>
  </si>
  <si>
    <t>平成7年度</t>
    <rPh sb="0" eb="2">
      <t>ヘイセイ</t>
    </rPh>
    <rPh sb="3" eb="5">
      <t>ネンド</t>
    </rPh>
    <phoneticPr fontId="2"/>
  </si>
  <si>
    <t>平成8年度</t>
    <rPh sb="0" eb="2">
      <t>ヘイセイ</t>
    </rPh>
    <rPh sb="3" eb="5">
      <t>ネンド</t>
    </rPh>
    <phoneticPr fontId="2"/>
  </si>
  <si>
    <t>平成9年度</t>
    <rPh sb="0" eb="2">
      <t>ヘイセイ</t>
    </rPh>
    <rPh sb="3" eb="5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</si>
  <si>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</si>
  <si>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</si>
  <si>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</si>
  <si>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昭和55年度</t>
    <rPh sb="0" eb="2">
      <t>ショウワ</t>
    </rPh>
    <rPh sb="4" eb="6">
      <t>ネンド</t>
    </rPh>
    <phoneticPr fontId="2"/>
  </si>
  <si>
    <t>昭和56年度</t>
    <rPh sb="0" eb="2">
      <t>ショウワ</t>
    </rPh>
    <rPh sb="4" eb="6">
      <t>ネンド</t>
    </rPh>
    <phoneticPr fontId="2"/>
  </si>
  <si>
    <t>昭和57年度</t>
    <rPh sb="0" eb="2">
      <t>ショウワ</t>
    </rPh>
    <rPh sb="4" eb="6">
      <t>ネンド</t>
    </rPh>
    <phoneticPr fontId="2"/>
  </si>
  <si>
    <t>昭和58年度</t>
    <rPh sb="0" eb="2">
      <t>ショウワ</t>
    </rPh>
    <rPh sb="4" eb="6">
      <t>ネンド</t>
    </rPh>
    <phoneticPr fontId="2"/>
  </si>
  <si>
    <t>昭和59年度</t>
    <rPh sb="0" eb="2">
      <t>ショウワ</t>
    </rPh>
    <rPh sb="4" eb="6">
      <t>ネンド</t>
    </rPh>
    <phoneticPr fontId="2"/>
  </si>
  <si>
    <t>昭和60年度</t>
    <rPh sb="0" eb="2">
      <t>ショウワ</t>
    </rPh>
    <rPh sb="4" eb="6">
      <t>ネンド</t>
    </rPh>
    <phoneticPr fontId="2"/>
  </si>
  <si>
    <t>昭和61年度</t>
    <rPh sb="0" eb="2">
      <t>ショウワ</t>
    </rPh>
    <rPh sb="4" eb="6">
      <t>ネンド</t>
    </rPh>
    <phoneticPr fontId="2"/>
  </si>
  <si>
    <t>昭和62年度</t>
    <rPh sb="0" eb="2">
      <t>ショウワ</t>
    </rPh>
    <rPh sb="4" eb="6">
      <t>ネンド</t>
    </rPh>
    <phoneticPr fontId="2"/>
  </si>
  <si>
    <t>昭和63年度</t>
    <rPh sb="0" eb="2">
      <t>ショウワ</t>
    </rPh>
    <rPh sb="4" eb="6">
      <t>ネンド</t>
    </rPh>
    <phoneticPr fontId="2"/>
  </si>
  <si>
    <t>平成元年度</t>
    <rPh sb="0" eb="2">
      <t>ヘイセイ</t>
    </rPh>
    <rPh sb="2" eb="5">
      <t>ガンネンド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</si>
  <si>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</si>
  <si>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観光客動態調査結果</t>
    <rPh sb="0" eb="3">
      <t>カンコウキャク</t>
    </rPh>
    <rPh sb="3" eb="5">
      <t>ドウタイ</t>
    </rPh>
    <rPh sb="5" eb="7">
      <t>チョウサ</t>
    </rPh>
    <rPh sb="7" eb="9">
      <t>ケッカ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</si>
  <si>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</si>
  <si>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実　　　数　　　等</t>
  </si>
  <si>
    <t>R2=100 総合指数</t>
    <rPh sb="7" eb="9">
      <t>ソウゴウ</t>
    </rPh>
    <rPh sb="9" eb="11">
      <t>シスウ</t>
    </rPh>
    <phoneticPr fontId="2"/>
  </si>
  <si>
    <t>対前年（度）増加率</t>
    <rPh sb="0" eb="1">
      <t>タイ</t>
    </rPh>
    <rPh sb="1" eb="3">
      <t>ゼンネン</t>
    </rPh>
    <rPh sb="4" eb="5">
      <t>ド</t>
    </rPh>
    <rPh sb="6" eb="8">
      <t>ゾウカ</t>
    </rPh>
    <rPh sb="8" eb="9">
      <t>リツ</t>
    </rPh>
    <phoneticPr fontId="2"/>
  </si>
  <si>
    <t>「市町民経済計算」</t>
    <phoneticPr fontId="2"/>
  </si>
  <si>
    <t>「市町民経済計算」</t>
    <rPh sb="1" eb="3">
      <t>シチョウ</t>
    </rPh>
    <rPh sb="3" eb="4">
      <t>ミン</t>
    </rPh>
    <rPh sb="4" eb="6">
      <t>ケイザイ</t>
    </rPh>
    <rPh sb="6" eb="8">
      <t>ケイサン</t>
    </rPh>
    <phoneticPr fontId="2"/>
  </si>
  <si>
    <t>丹波篠山市</t>
    <phoneticPr fontId="35"/>
  </si>
  <si>
    <t>令和元年度</t>
    <rPh sb="0" eb="2">
      <t>レイワ</t>
    </rPh>
    <rPh sb="2" eb="4">
      <t>ガンネン</t>
    </rPh>
    <rPh sb="3" eb="5">
      <t>ネンド</t>
    </rPh>
    <rPh sb="4" eb="5">
      <t>ド</t>
    </rPh>
    <phoneticPr fontId="2"/>
  </si>
  <si>
    <t>※H27,R2は経済センサス-活動調査</t>
    <rPh sb="8" eb="10">
      <t>ケイザイ</t>
    </rPh>
    <rPh sb="15" eb="17">
      <t>カツドウ</t>
    </rPh>
    <rPh sb="17" eb="19">
      <t>チョウサ</t>
    </rPh>
    <phoneticPr fontId="2"/>
  </si>
  <si>
    <t>主要関連指標</t>
    <rPh sb="0" eb="2">
      <t>シュヨウ</t>
    </rPh>
    <rPh sb="2" eb="4">
      <t>カンレン</t>
    </rPh>
    <rPh sb="4" eb="6">
      <t>シヒョウ</t>
    </rPh>
    <phoneticPr fontId="2"/>
  </si>
  <si>
    <t>総人口</t>
    <rPh sb="0" eb="1">
      <t>ソウ</t>
    </rPh>
    <rPh sb="1" eb="3">
      <t>ジンコウ</t>
    </rPh>
    <phoneticPr fontId="2"/>
  </si>
  <si>
    <t>農業産出額</t>
    <rPh sb="0" eb="2">
      <t>ノウギョウ</t>
    </rPh>
    <rPh sb="2" eb="5">
      <t>サンシュツガク</t>
    </rPh>
    <phoneticPr fontId="2"/>
  </si>
  <si>
    <t>卸売小売業年間販売額</t>
    <rPh sb="0" eb="2">
      <t>オロシウリ</t>
    </rPh>
    <rPh sb="2" eb="5">
      <t>コウリギョウ</t>
    </rPh>
    <rPh sb="5" eb="7">
      <t>ネンカン</t>
    </rPh>
    <rPh sb="7" eb="10">
      <t>ハンバイガク</t>
    </rPh>
    <phoneticPr fontId="2"/>
  </si>
  <si>
    <t>観光客入込数</t>
    <rPh sb="0" eb="3">
      <t>カンコウキャク</t>
    </rPh>
    <rPh sb="3" eb="6">
      <t>イリコミスウ</t>
    </rPh>
    <phoneticPr fontId="2"/>
  </si>
  <si>
    <t>就業者数(就業地ベース）</t>
    <rPh sb="0" eb="3">
      <t>シュウギョウシャ</t>
    </rPh>
    <rPh sb="3" eb="4">
      <t>スウ</t>
    </rPh>
    <rPh sb="5" eb="8">
      <t>シュウギョウチ</t>
    </rPh>
    <phoneticPr fontId="2"/>
  </si>
  <si>
    <t>項目</t>
    <rPh sb="0" eb="2">
      <t>コウモク</t>
    </rPh>
    <phoneticPr fontId="2"/>
  </si>
  <si>
    <t>　</t>
    <phoneticPr fontId="2"/>
  </si>
  <si>
    <t>出所</t>
    <rPh sb="0" eb="2">
      <t>シュッショ</t>
    </rPh>
    <phoneticPr fontId="2"/>
  </si>
  <si>
    <t>期間</t>
    <rPh sb="0" eb="2">
      <t>キカン</t>
    </rPh>
    <phoneticPr fontId="2"/>
  </si>
  <si>
    <t>2021年度</t>
    <rPh sb="4" eb="6">
      <t>ネンド</t>
    </rPh>
    <phoneticPr fontId="2"/>
  </si>
  <si>
    <t>区分</t>
    <rPh sb="0" eb="2">
      <t>クブン</t>
    </rPh>
    <phoneticPr fontId="30"/>
  </si>
  <si>
    <t>28</t>
  </si>
  <si>
    <t>兵庫県</t>
  </si>
  <si>
    <t>阪神南地域</t>
  </si>
  <si>
    <t>阪神北地域</t>
  </si>
  <si>
    <t>北播磨地域</t>
  </si>
  <si>
    <t>西脇市</t>
    <phoneticPr fontId="33"/>
  </si>
  <si>
    <t>三木市</t>
    <rPh sb="0" eb="3">
      <t>ミキシ</t>
    </rPh>
    <phoneticPr fontId="33"/>
  </si>
  <si>
    <t>加東市</t>
    <rPh sb="0" eb="3">
      <t>カトウシ</t>
    </rPh>
    <phoneticPr fontId="33"/>
  </si>
  <si>
    <t>多可町</t>
    <rPh sb="0" eb="2">
      <t>タカ</t>
    </rPh>
    <rPh sb="2" eb="3">
      <t>チョウ</t>
    </rPh>
    <phoneticPr fontId="33"/>
  </si>
  <si>
    <t>中播磨地域</t>
  </si>
  <si>
    <t>姫路市</t>
    <phoneticPr fontId="33"/>
  </si>
  <si>
    <t>神河町</t>
    <rPh sb="0" eb="3">
      <t>カミカワチョウ</t>
    </rPh>
    <phoneticPr fontId="33"/>
  </si>
  <si>
    <t>西播磨地域</t>
  </si>
  <si>
    <t>宍粟市</t>
    <rPh sb="0" eb="3">
      <t>シソウシ</t>
    </rPh>
    <phoneticPr fontId="33"/>
  </si>
  <si>
    <t>たつの市</t>
    <rPh sb="3" eb="4">
      <t>シ</t>
    </rPh>
    <phoneticPr fontId="33"/>
  </si>
  <si>
    <t>佐用町</t>
    <phoneticPr fontId="33"/>
  </si>
  <si>
    <t>豊岡市</t>
    <rPh sb="0" eb="3">
      <t>トヨオカシ</t>
    </rPh>
    <phoneticPr fontId="33"/>
  </si>
  <si>
    <t>養父市</t>
    <rPh sb="0" eb="3">
      <t>ヤブシ</t>
    </rPh>
    <phoneticPr fontId="33"/>
  </si>
  <si>
    <t>朝来市</t>
    <rPh sb="0" eb="3">
      <t>アサゴシ</t>
    </rPh>
    <phoneticPr fontId="33"/>
  </si>
  <si>
    <t>香美町</t>
    <rPh sb="0" eb="3">
      <t>カミチョウ</t>
    </rPh>
    <phoneticPr fontId="33"/>
  </si>
  <si>
    <t>新温泉町</t>
    <rPh sb="0" eb="1">
      <t>シン</t>
    </rPh>
    <rPh sb="1" eb="3">
      <t>オンセン</t>
    </rPh>
    <rPh sb="3" eb="4">
      <t>チョウ</t>
    </rPh>
    <phoneticPr fontId="33"/>
  </si>
  <si>
    <t>丹波篠山市</t>
    <rPh sb="0" eb="2">
      <t>タンバ</t>
    </rPh>
    <rPh sb="2" eb="5">
      <t>ササヤマシ</t>
    </rPh>
    <phoneticPr fontId="33"/>
  </si>
  <si>
    <t>丹波市</t>
    <rPh sb="0" eb="3">
      <t>タンバシ</t>
    </rPh>
    <phoneticPr fontId="33"/>
  </si>
  <si>
    <t>洲本市</t>
    <phoneticPr fontId="33"/>
  </si>
  <si>
    <t>南あわじ市</t>
    <rPh sb="0" eb="1">
      <t>ミナミ</t>
    </rPh>
    <rPh sb="4" eb="5">
      <t>シ</t>
    </rPh>
    <phoneticPr fontId="33"/>
  </si>
  <si>
    <t>淡路市</t>
    <rPh sb="0" eb="3">
      <t>アワジシ</t>
    </rPh>
    <phoneticPr fontId="33"/>
  </si>
  <si>
    <t>製造品出荷額等(4人以上事業所）</t>
    <rPh sb="0" eb="3">
      <t>セイゾウヒン</t>
    </rPh>
    <rPh sb="3" eb="5">
      <t>シュッカ</t>
    </rPh>
    <rPh sb="5" eb="6">
      <t>ガク</t>
    </rPh>
    <rPh sb="6" eb="7">
      <t>ナド</t>
    </rPh>
    <rPh sb="9" eb="10">
      <t>ニン</t>
    </rPh>
    <rPh sb="10" eb="12">
      <t>イジョウ</t>
    </rPh>
    <rPh sb="12" eb="15">
      <t>ジギョウショ</t>
    </rPh>
    <phoneticPr fontId="2"/>
  </si>
  <si>
    <t>地域順</t>
    <rPh sb="0" eb="2">
      <t>チイキ</t>
    </rPh>
    <rPh sb="2" eb="3">
      <t>ジュン</t>
    </rPh>
    <phoneticPr fontId="30"/>
  </si>
  <si>
    <t xml:space="preserve"> </t>
    <phoneticPr fontId="30"/>
  </si>
  <si>
    <t>工業統計</t>
    <rPh sb="0" eb="2">
      <t>コウギョウ</t>
    </rPh>
    <rPh sb="2" eb="4">
      <t>トウケイ</t>
    </rPh>
    <phoneticPr fontId="30"/>
  </si>
  <si>
    <t>経済センサス</t>
    <rPh sb="0" eb="2">
      <t>ケイザイ</t>
    </rPh>
    <phoneticPr fontId="30"/>
  </si>
  <si>
    <t>（単位：万円）</t>
    <rPh sb="1" eb="3">
      <t>タンイ</t>
    </rPh>
    <rPh sb="4" eb="6">
      <t>マンエン</t>
    </rPh>
    <phoneticPr fontId="30"/>
  </si>
  <si>
    <t>昭和45年</t>
    <rPh sb="0" eb="2">
      <t>ショウワ</t>
    </rPh>
    <rPh sb="4" eb="5">
      <t>ネン</t>
    </rPh>
    <phoneticPr fontId="30"/>
  </si>
  <si>
    <t>昭和46年</t>
    <rPh sb="0" eb="2">
      <t>ショウワ</t>
    </rPh>
    <rPh sb="4" eb="5">
      <t>ネン</t>
    </rPh>
    <phoneticPr fontId="30"/>
  </si>
  <si>
    <t>昭和47年</t>
    <rPh sb="0" eb="2">
      <t>ショウワ</t>
    </rPh>
    <rPh sb="4" eb="5">
      <t>ネン</t>
    </rPh>
    <phoneticPr fontId="30"/>
  </si>
  <si>
    <t>昭和48年</t>
    <rPh sb="0" eb="2">
      <t>ショウワ</t>
    </rPh>
    <rPh sb="4" eb="5">
      <t>ネン</t>
    </rPh>
    <phoneticPr fontId="30"/>
  </si>
  <si>
    <t>昭和49年</t>
    <rPh sb="0" eb="2">
      <t>ショウワ</t>
    </rPh>
    <rPh sb="4" eb="5">
      <t>ネン</t>
    </rPh>
    <phoneticPr fontId="30"/>
  </si>
  <si>
    <t>昭和50年</t>
    <rPh sb="0" eb="2">
      <t>ショウワ</t>
    </rPh>
    <rPh sb="4" eb="5">
      <t>ネン</t>
    </rPh>
    <phoneticPr fontId="30"/>
  </si>
  <si>
    <t>昭和51年</t>
    <rPh sb="0" eb="2">
      <t>ショウワ</t>
    </rPh>
    <rPh sb="4" eb="5">
      <t>ネン</t>
    </rPh>
    <phoneticPr fontId="30"/>
  </si>
  <si>
    <t>昭和52年</t>
    <rPh sb="0" eb="2">
      <t>ショウワ</t>
    </rPh>
    <rPh sb="4" eb="5">
      <t>ネン</t>
    </rPh>
    <phoneticPr fontId="30"/>
  </si>
  <si>
    <t>昭和53年</t>
    <rPh sb="0" eb="2">
      <t>ショウワ</t>
    </rPh>
    <rPh sb="4" eb="5">
      <t>ネン</t>
    </rPh>
    <phoneticPr fontId="30"/>
  </si>
  <si>
    <t>昭和54年</t>
    <rPh sb="0" eb="2">
      <t>ショウワ</t>
    </rPh>
    <rPh sb="4" eb="5">
      <t>ネン</t>
    </rPh>
    <phoneticPr fontId="30"/>
  </si>
  <si>
    <t>昭和55年</t>
    <rPh sb="0" eb="2">
      <t>ショウワ</t>
    </rPh>
    <rPh sb="4" eb="5">
      <t>ネン</t>
    </rPh>
    <phoneticPr fontId="30"/>
  </si>
  <si>
    <t>昭和56年</t>
    <rPh sb="0" eb="2">
      <t>ショウワ</t>
    </rPh>
    <rPh sb="4" eb="5">
      <t>ネン</t>
    </rPh>
    <phoneticPr fontId="30"/>
  </si>
  <si>
    <t>昭和57年</t>
    <rPh sb="0" eb="2">
      <t>ショウワ</t>
    </rPh>
    <rPh sb="4" eb="5">
      <t>ネン</t>
    </rPh>
    <phoneticPr fontId="30"/>
  </si>
  <si>
    <t>昭和58年</t>
    <rPh sb="0" eb="2">
      <t>ショウワ</t>
    </rPh>
    <rPh sb="4" eb="5">
      <t>ネン</t>
    </rPh>
    <phoneticPr fontId="30"/>
  </si>
  <si>
    <t>昭和59年</t>
    <rPh sb="0" eb="2">
      <t>ショウワ</t>
    </rPh>
    <rPh sb="4" eb="5">
      <t>ネン</t>
    </rPh>
    <phoneticPr fontId="30"/>
  </si>
  <si>
    <t>昭和60年</t>
    <rPh sb="0" eb="2">
      <t>ショウワ</t>
    </rPh>
    <rPh sb="4" eb="5">
      <t>ネン</t>
    </rPh>
    <phoneticPr fontId="30"/>
  </si>
  <si>
    <t>昭和61年</t>
    <rPh sb="0" eb="2">
      <t>ショウワ</t>
    </rPh>
    <rPh sb="4" eb="5">
      <t>ネン</t>
    </rPh>
    <phoneticPr fontId="30"/>
  </si>
  <si>
    <t>昭和62年</t>
    <rPh sb="0" eb="2">
      <t>ショウワ</t>
    </rPh>
    <rPh sb="4" eb="5">
      <t>ネン</t>
    </rPh>
    <phoneticPr fontId="30"/>
  </si>
  <si>
    <t>昭和63年</t>
    <rPh sb="0" eb="2">
      <t>ショウワ</t>
    </rPh>
    <rPh sb="4" eb="5">
      <t>ネン</t>
    </rPh>
    <phoneticPr fontId="30"/>
  </si>
  <si>
    <t>平成元年</t>
    <rPh sb="0" eb="2">
      <t>ヘイセイ</t>
    </rPh>
    <rPh sb="2" eb="4">
      <t>ガンネン</t>
    </rPh>
    <phoneticPr fontId="30"/>
  </si>
  <si>
    <t>平成2年</t>
    <rPh sb="0" eb="2">
      <t>ヘイセイ</t>
    </rPh>
    <rPh sb="3" eb="4">
      <t>ネン</t>
    </rPh>
    <phoneticPr fontId="30"/>
  </si>
  <si>
    <t>平成3年</t>
    <rPh sb="0" eb="2">
      <t>ヘイセイ</t>
    </rPh>
    <rPh sb="3" eb="4">
      <t>ネン</t>
    </rPh>
    <phoneticPr fontId="30"/>
  </si>
  <si>
    <t>平成4年</t>
    <rPh sb="0" eb="2">
      <t>ヘイセイ</t>
    </rPh>
    <rPh sb="3" eb="4">
      <t>ネン</t>
    </rPh>
    <phoneticPr fontId="30"/>
  </si>
  <si>
    <t>平成5年</t>
    <rPh sb="0" eb="2">
      <t>ヘイセイ</t>
    </rPh>
    <rPh sb="3" eb="4">
      <t>ネン</t>
    </rPh>
    <phoneticPr fontId="30"/>
  </si>
  <si>
    <t>平成6年</t>
    <rPh sb="0" eb="2">
      <t>ヘイセイ</t>
    </rPh>
    <rPh sb="3" eb="4">
      <t>ネン</t>
    </rPh>
    <phoneticPr fontId="30"/>
  </si>
  <si>
    <t>平成7年</t>
    <rPh sb="0" eb="2">
      <t>ヘイセイ</t>
    </rPh>
    <rPh sb="3" eb="4">
      <t>ネン</t>
    </rPh>
    <phoneticPr fontId="30"/>
  </si>
  <si>
    <t>平成8年</t>
    <rPh sb="0" eb="2">
      <t>ヘイセイ</t>
    </rPh>
    <rPh sb="3" eb="4">
      <t>ネン</t>
    </rPh>
    <phoneticPr fontId="30"/>
  </si>
  <si>
    <t>平成9年</t>
    <rPh sb="0" eb="2">
      <t>ヘイセイ</t>
    </rPh>
    <rPh sb="3" eb="4">
      <t>ネン</t>
    </rPh>
    <phoneticPr fontId="30"/>
  </si>
  <si>
    <t>平成10年</t>
    <rPh sb="0" eb="2">
      <t>ヘイセイ</t>
    </rPh>
    <rPh sb="4" eb="5">
      <t>ネン</t>
    </rPh>
    <phoneticPr fontId="30"/>
  </si>
  <si>
    <t>平成11年</t>
    <rPh sb="0" eb="2">
      <t>ヘイセイ</t>
    </rPh>
    <rPh sb="4" eb="5">
      <t>ネン</t>
    </rPh>
    <phoneticPr fontId="30"/>
  </si>
  <si>
    <t>平成12年</t>
    <rPh sb="0" eb="2">
      <t>ヘイセイ</t>
    </rPh>
    <rPh sb="4" eb="5">
      <t>ネン</t>
    </rPh>
    <phoneticPr fontId="30"/>
  </si>
  <si>
    <t>平成13年</t>
    <rPh sb="0" eb="2">
      <t>ヘイセイ</t>
    </rPh>
    <rPh sb="4" eb="5">
      <t>ネン</t>
    </rPh>
    <phoneticPr fontId="30"/>
  </si>
  <si>
    <t>平成14年</t>
    <rPh sb="0" eb="2">
      <t>ヘイセイ</t>
    </rPh>
    <rPh sb="4" eb="5">
      <t>ネン</t>
    </rPh>
    <phoneticPr fontId="30"/>
  </si>
  <si>
    <t>平成15年</t>
    <rPh sb="0" eb="2">
      <t>ヘイセイ</t>
    </rPh>
    <rPh sb="4" eb="5">
      <t>ネン</t>
    </rPh>
    <phoneticPr fontId="30"/>
  </si>
  <si>
    <t>平成16年</t>
    <rPh sb="0" eb="2">
      <t>ヘイセイ</t>
    </rPh>
    <rPh sb="4" eb="5">
      <t>ネン</t>
    </rPh>
    <phoneticPr fontId="30"/>
  </si>
  <si>
    <t>平成17年</t>
    <rPh sb="0" eb="2">
      <t>ヘイセイ</t>
    </rPh>
    <rPh sb="4" eb="5">
      <t>ネン</t>
    </rPh>
    <phoneticPr fontId="30"/>
  </si>
  <si>
    <t>平成18年</t>
  </si>
  <si>
    <t>平成19年</t>
  </si>
  <si>
    <t>平成20年</t>
  </si>
  <si>
    <t>平成21年</t>
  </si>
  <si>
    <t>平成22年</t>
  </si>
  <si>
    <t>平成23年</t>
    <rPh sb="0" eb="2">
      <t>ヘイセイ</t>
    </rPh>
    <rPh sb="4" eb="5">
      <t>ネン</t>
    </rPh>
    <phoneticPr fontId="30"/>
  </si>
  <si>
    <t>平成24年</t>
  </si>
  <si>
    <t>平成25年</t>
  </si>
  <si>
    <t>平成26年</t>
  </si>
  <si>
    <t>平成27年</t>
  </si>
  <si>
    <t>平成28年</t>
    <phoneticPr fontId="30"/>
  </si>
  <si>
    <t>平成29年</t>
    <phoneticPr fontId="30"/>
  </si>
  <si>
    <t>平成30年</t>
    <rPh sb="0" eb="2">
      <t>ヘイセイ</t>
    </rPh>
    <rPh sb="4" eb="5">
      <t>ネン</t>
    </rPh>
    <phoneticPr fontId="30"/>
  </si>
  <si>
    <t>令和元年</t>
    <rPh sb="0" eb="2">
      <t>レイワ</t>
    </rPh>
    <rPh sb="2" eb="4">
      <t>ガンネン</t>
    </rPh>
    <phoneticPr fontId="30"/>
  </si>
  <si>
    <t>令和2年</t>
    <rPh sb="0" eb="2">
      <t>レイワ</t>
    </rPh>
    <rPh sb="3" eb="4">
      <t>ネン</t>
    </rPh>
    <phoneticPr fontId="30"/>
  </si>
  <si>
    <t>令和3年</t>
    <rPh sb="0" eb="2">
      <t>レイワ</t>
    </rPh>
    <rPh sb="3" eb="4">
      <t>ネン</t>
    </rPh>
    <phoneticPr fontId="30"/>
  </si>
  <si>
    <t>令和4年</t>
    <rPh sb="0" eb="2">
      <t>レイワ</t>
    </rPh>
    <rPh sb="3" eb="4">
      <t>ネン</t>
    </rPh>
    <phoneticPr fontId="30"/>
  </si>
  <si>
    <t>神戸市補正</t>
    <rPh sb="0" eb="3">
      <t>コウベシ</t>
    </rPh>
    <rPh sb="3" eb="5">
      <t>ホセイ</t>
    </rPh>
    <phoneticPr fontId="41"/>
  </si>
  <si>
    <t>国勢調査</t>
    <rPh sb="0" eb="2">
      <t>コクセイ</t>
    </rPh>
    <rPh sb="2" eb="4">
      <t>チョウサ</t>
    </rPh>
    <phoneticPr fontId="41"/>
  </si>
  <si>
    <t>補間補正</t>
    <rPh sb="0" eb="2">
      <t>ホカン</t>
    </rPh>
    <rPh sb="2" eb="4">
      <t>ホセイ</t>
    </rPh>
    <phoneticPr fontId="41"/>
  </si>
  <si>
    <t>国勢調査</t>
    <rPh sb="0" eb="2">
      <t>コクセイ</t>
    </rPh>
    <rPh sb="2" eb="4">
      <t>チョウサ</t>
    </rPh>
    <phoneticPr fontId="2"/>
  </si>
  <si>
    <t>県補間補正</t>
    <rPh sb="0" eb="1">
      <t>ケン</t>
    </rPh>
    <rPh sb="1" eb="3">
      <t>ホカン</t>
    </rPh>
    <rPh sb="3" eb="5">
      <t>ホセイ</t>
    </rPh>
    <phoneticPr fontId="30"/>
  </si>
  <si>
    <t>昭和45年</t>
    <rPh sb="0" eb="2">
      <t>ショウワ</t>
    </rPh>
    <rPh sb="4" eb="5">
      <t>ネン</t>
    </rPh>
    <phoneticPr fontId="35"/>
  </si>
  <si>
    <t>昭和46年</t>
    <rPh sb="0" eb="2">
      <t>ショウワ</t>
    </rPh>
    <rPh sb="4" eb="5">
      <t>ネン</t>
    </rPh>
    <phoneticPr fontId="35"/>
  </si>
  <si>
    <t>昭和47年</t>
    <rPh sb="0" eb="2">
      <t>ショウワ</t>
    </rPh>
    <rPh sb="4" eb="5">
      <t>ネン</t>
    </rPh>
    <phoneticPr fontId="35"/>
  </si>
  <si>
    <t>昭和48年</t>
    <rPh sb="0" eb="2">
      <t>ショウワ</t>
    </rPh>
    <rPh sb="4" eb="5">
      <t>ネン</t>
    </rPh>
    <phoneticPr fontId="35"/>
  </si>
  <si>
    <t>昭和49年</t>
    <rPh sb="0" eb="2">
      <t>ショウワ</t>
    </rPh>
    <rPh sb="4" eb="5">
      <t>ネン</t>
    </rPh>
    <phoneticPr fontId="35"/>
  </si>
  <si>
    <t>昭和63年</t>
    <phoneticPr fontId="2"/>
  </si>
  <si>
    <t>令和2年</t>
    <rPh sb="0" eb="2">
      <t>レイワ</t>
    </rPh>
    <rPh sb="3" eb="4">
      <t>ネン</t>
    </rPh>
    <phoneticPr fontId="35"/>
  </si>
  <si>
    <t>令和3年</t>
    <rPh sb="0" eb="2">
      <t>レイワ</t>
    </rPh>
    <rPh sb="3" eb="4">
      <t>ネン</t>
    </rPh>
    <phoneticPr fontId="35"/>
  </si>
  <si>
    <t>令和4年</t>
    <rPh sb="0" eb="2">
      <t>レイワ</t>
    </rPh>
    <rPh sb="3" eb="4">
      <t>ネン</t>
    </rPh>
    <phoneticPr fontId="35"/>
  </si>
  <si>
    <t>令和5年</t>
    <rPh sb="0" eb="2">
      <t>レイワ</t>
    </rPh>
    <rPh sb="3" eb="4">
      <t>ネン</t>
    </rPh>
    <phoneticPr fontId="35"/>
  </si>
  <si>
    <t>R2.10.1</t>
    <phoneticPr fontId="30"/>
  </si>
  <si>
    <t>R3.10.1</t>
    <phoneticPr fontId="30"/>
  </si>
  <si>
    <t>R4.10.1</t>
    <phoneticPr fontId="30"/>
  </si>
  <si>
    <t>R5.10.1</t>
    <phoneticPr fontId="30"/>
  </si>
  <si>
    <t>R6.10.1</t>
    <phoneticPr fontId="30"/>
  </si>
  <si>
    <t>国勢調査</t>
    <rPh sb="0" eb="2">
      <t>コクセイ</t>
    </rPh>
    <rPh sb="2" eb="4">
      <t>チョウサ</t>
    </rPh>
    <phoneticPr fontId="2"/>
  </si>
  <si>
    <t>推計人口</t>
    <rPh sb="0" eb="2">
      <t>スイケイ</t>
    </rPh>
    <rPh sb="2" eb="4">
      <t>ジンコウ</t>
    </rPh>
    <phoneticPr fontId="2"/>
  </si>
  <si>
    <t>経済構造実態調査</t>
    <rPh sb="0" eb="2">
      <t>ケイザイ</t>
    </rPh>
    <rPh sb="2" eb="4">
      <t>コウゾウ</t>
    </rPh>
    <rPh sb="4" eb="6">
      <t>ジッタイ</t>
    </rPh>
    <rPh sb="6" eb="8">
      <t>チョウサ</t>
    </rPh>
    <phoneticPr fontId="2"/>
  </si>
  <si>
    <t>工業統計</t>
    <rPh sb="0" eb="2">
      <t>コウギョウ</t>
    </rPh>
    <rPh sb="2" eb="4">
      <t>トウケイ</t>
    </rPh>
    <phoneticPr fontId="2"/>
  </si>
  <si>
    <t>経済センサス</t>
    <rPh sb="0" eb="2">
      <t>ケイザイ</t>
    </rPh>
    <phoneticPr fontId="2"/>
  </si>
  <si>
    <t>2011年度</t>
    <rPh sb="4" eb="6">
      <t>ネンド</t>
    </rPh>
    <phoneticPr fontId="2"/>
  </si>
  <si>
    <t>市町別観光客入込数</t>
    <rPh sb="3" eb="6">
      <t>カンコウキャク</t>
    </rPh>
    <phoneticPr fontId="2"/>
  </si>
  <si>
    <t>(単位：人）</t>
    <rPh sb="1" eb="3">
      <t>タンイ</t>
    </rPh>
    <rPh sb="4" eb="5">
      <t>ニン</t>
    </rPh>
    <phoneticPr fontId="2"/>
  </si>
  <si>
    <t>番号</t>
    <rPh sb="0" eb="2">
      <t>バンゴウ</t>
    </rPh>
    <phoneticPr fontId="2"/>
  </si>
  <si>
    <t>市町名</t>
    <rPh sb="0" eb="2">
      <t>シチョウ</t>
    </rPh>
    <rPh sb="2" eb="3">
      <t>ナ</t>
    </rPh>
    <phoneticPr fontId="2"/>
  </si>
  <si>
    <t>日帰り</t>
    <rPh sb="0" eb="2">
      <t>ヒガエ</t>
    </rPh>
    <phoneticPr fontId="30"/>
  </si>
  <si>
    <t>宿泊</t>
    <rPh sb="0" eb="2">
      <t>シュクハク</t>
    </rPh>
    <phoneticPr fontId="2"/>
  </si>
  <si>
    <t>令和元年度</t>
    <rPh sb="0" eb="2">
      <t>レイワ</t>
    </rPh>
    <rPh sb="2" eb="5">
      <t>ガンネンド</t>
    </rPh>
    <phoneticPr fontId="30"/>
  </si>
  <si>
    <t>令和2年度</t>
    <rPh sb="0" eb="2">
      <t>レイワ</t>
    </rPh>
    <rPh sb="3" eb="5">
      <t>ネンド</t>
    </rPh>
    <phoneticPr fontId="30"/>
  </si>
  <si>
    <t>令和3年度</t>
    <rPh sb="0" eb="2">
      <t>レイワ</t>
    </rPh>
    <rPh sb="3" eb="5">
      <t>ネンド</t>
    </rPh>
    <phoneticPr fontId="30"/>
  </si>
  <si>
    <t>令和4年度</t>
    <rPh sb="0" eb="2">
      <t>レイワ</t>
    </rPh>
    <rPh sb="3" eb="5">
      <t>ネンド</t>
    </rPh>
    <phoneticPr fontId="30"/>
  </si>
  <si>
    <t>令和5年度</t>
    <rPh sb="0" eb="2">
      <t>レイワ</t>
    </rPh>
    <rPh sb="3" eb="5">
      <t>ネンド</t>
    </rPh>
    <phoneticPr fontId="30"/>
  </si>
  <si>
    <t>神戸市</t>
    <rPh sb="0" eb="2">
      <t>コウベ</t>
    </rPh>
    <rPh sb="2" eb="3">
      <t>シ</t>
    </rPh>
    <phoneticPr fontId="2"/>
  </si>
  <si>
    <t>尼崎市</t>
    <rPh sb="0" eb="2">
      <t>アマガサキ</t>
    </rPh>
    <rPh sb="2" eb="3">
      <t>シ</t>
    </rPh>
    <phoneticPr fontId="2"/>
  </si>
  <si>
    <t>西宮市</t>
    <rPh sb="0" eb="3">
      <t>ニシノミヤシ</t>
    </rPh>
    <phoneticPr fontId="2"/>
  </si>
  <si>
    <t>芦屋市</t>
    <rPh sb="0" eb="2">
      <t>アシヤ</t>
    </rPh>
    <rPh sb="2" eb="3">
      <t>シ</t>
    </rPh>
    <phoneticPr fontId="2"/>
  </si>
  <si>
    <t>伊丹市</t>
    <rPh sb="0" eb="2">
      <t>イタミ</t>
    </rPh>
    <rPh sb="2" eb="3">
      <t>シ</t>
    </rPh>
    <phoneticPr fontId="2"/>
  </si>
  <si>
    <t>宝塚市</t>
    <rPh sb="0" eb="2">
      <t>タカラヅカ</t>
    </rPh>
    <rPh sb="2" eb="3">
      <t>シ</t>
    </rPh>
    <phoneticPr fontId="2"/>
  </si>
  <si>
    <t>川西市</t>
    <rPh sb="0" eb="2">
      <t>カワニシ</t>
    </rPh>
    <rPh sb="2" eb="3">
      <t>シ</t>
    </rPh>
    <phoneticPr fontId="2"/>
  </si>
  <si>
    <t>三田市</t>
    <rPh sb="0" eb="2">
      <t>サンダ</t>
    </rPh>
    <rPh sb="2" eb="3">
      <t>シ</t>
    </rPh>
    <phoneticPr fontId="2"/>
  </si>
  <si>
    <t>猪名川町</t>
    <rPh sb="0" eb="3">
      <t>イナガワ</t>
    </rPh>
    <rPh sb="3" eb="4">
      <t>マチ</t>
    </rPh>
    <phoneticPr fontId="2"/>
  </si>
  <si>
    <t>明石市</t>
    <rPh sb="0" eb="2">
      <t>アカシ</t>
    </rPh>
    <rPh sb="2" eb="3">
      <t>シ</t>
    </rPh>
    <phoneticPr fontId="2"/>
  </si>
  <si>
    <t>加古川市</t>
    <rPh sb="0" eb="3">
      <t>カコガワ</t>
    </rPh>
    <rPh sb="3" eb="4">
      <t>シ</t>
    </rPh>
    <phoneticPr fontId="2"/>
  </si>
  <si>
    <t>高砂市</t>
    <rPh sb="0" eb="2">
      <t>タカサゴ</t>
    </rPh>
    <rPh sb="2" eb="3">
      <t>シ</t>
    </rPh>
    <phoneticPr fontId="2"/>
  </si>
  <si>
    <t>稲美町</t>
    <rPh sb="0" eb="2">
      <t>イナミ</t>
    </rPh>
    <rPh sb="2" eb="3">
      <t>マチ</t>
    </rPh>
    <phoneticPr fontId="2"/>
  </si>
  <si>
    <t>播磨町</t>
    <rPh sb="0" eb="2">
      <t>ハリマ</t>
    </rPh>
    <rPh sb="2" eb="3">
      <t>マチ</t>
    </rPh>
    <phoneticPr fontId="2"/>
  </si>
  <si>
    <t>西脇市</t>
    <rPh sb="0" eb="2">
      <t>ニシワキ</t>
    </rPh>
    <rPh sb="2" eb="3">
      <t>シ</t>
    </rPh>
    <phoneticPr fontId="2"/>
  </si>
  <si>
    <t>三木市</t>
    <rPh sb="0" eb="2">
      <t>ミキ</t>
    </rPh>
    <rPh sb="2" eb="3">
      <t>シ</t>
    </rPh>
    <phoneticPr fontId="2"/>
  </si>
  <si>
    <t>小野市</t>
    <rPh sb="0" eb="2">
      <t>オノ</t>
    </rPh>
    <rPh sb="2" eb="3">
      <t>シ</t>
    </rPh>
    <phoneticPr fontId="2"/>
  </si>
  <si>
    <t>加西市</t>
    <rPh sb="0" eb="2">
      <t>カサイ</t>
    </rPh>
    <rPh sb="2" eb="3">
      <t>シ</t>
    </rPh>
    <phoneticPr fontId="2"/>
  </si>
  <si>
    <t>多可町</t>
    <rPh sb="0" eb="2">
      <t>タカ</t>
    </rPh>
    <rPh sb="2" eb="3">
      <t>マチ</t>
    </rPh>
    <phoneticPr fontId="2"/>
  </si>
  <si>
    <t>姫路市</t>
    <rPh sb="0" eb="2">
      <t>ヒメジ</t>
    </rPh>
    <rPh sb="2" eb="3">
      <t>シ</t>
    </rPh>
    <phoneticPr fontId="2"/>
  </si>
  <si>
    <t>神河町</t>
    <rPh sb="0" eb="2">
      <t>カミカワ</t>
    </rPh>
    <rPh sb="2" eb="3">
      <t>マチ</t>
    </rPh>
    <phoneticPr fontId="2"/>
  </si>
  <si>
    <t>市川町</t>
    <rPh sb="0" eb="2">
      <t>イチカワ</t>
    </rPh>
    <rPh sb="2" eb="3">
      <t>マチ</t>
    </rPh>
    <phoneticPr fontId="2"/>
  </si>
  <si>
    <t>福崎町</t>
    <rPh sb="0" eb="2">
      <t>フクサキ</t>
    </rPh>
    <rPh sb="2" eb="3">
      <t>マチ</t>
    </rPh>
    <phoneticPr fontId="2"/>
  </si>
  <si>
    <t>相生市</t>
    <rPh sb="0" eb="2">
      <t>アイオイ</t>
    </rPh>
    <rPh sb="2" eb="3">
      <t>シ</t>
    </rPh>
    <phoneticPr fontId="2"/>
  </si>
  <si>
    <t>赤穂市</t>
    <rPh sb="0" eb="2">
      <t>アコウ</t>
    </rPh>
    <rPh sb="2" eb="3">
      <t>シ</t>
    </rPh>
    <phoneticPr fontId="2"/>
  </si>
  <si>
    <t>太子町</t>
    <rPh sb="0" eb="2">
      <t>タイシ</t>
    </rPh>
    <rPh sb="2" eb="3">
      <t>マチ</t>
    </rPh>
    <phoneticPr fontId="2"/>
  </si>
  <si>
    <t>上郡町</t>
    <rPh sb="0" eb="2">
      <t>カミゴオリ</t>
    </rPh>
    <rPh sb="2" eb="3">
      <t>マチ</t>
    </rPh>
    <phoneticPr fontId="2"/>
  </si>
  <si>
    <t>佐用町</t>
    <rPh sb="0" eb="2">
      <t>サヨウ</t>
    </rPh>
    <rPh sb="2" eb="3">
      <t>マチ</t>
    </rPh>
    <phoneticPr fontId="2"/>
  </si>
  <si>
    <t>豊岡市</t>
    <rPh sb="0" eb="2">
      <t>トヨオカ</t>
    </rPh>
    <rPh sb="2" eb="3">
      <t>シ</t>
    </rPh>
    <phoneticPr fontId="2"/>
  </si>
  <si>
    <t>養父市</t>
    <rPh sb="0" eb="2">
      <t>ヤブ</t>
    </rPh>
    <rPh sb="2" eb="3">
      <t>シ</t>
    </rPh>
    <phoneticPr fontId="2"/>
  </si>
  <si>
    <t>香美町</t>
    <rPh sb="0" eb="2">
      <t>カミ</t>
    </rPh>
    <rPh sb="2" eb="3">
      <t>マチ</t>
    </rPh>
    <phoneticPr fontId="2"/>
  </si>
  <si>
    <t>新温泉町</t>
    <rPh sb="0" eb="3">
      <t>シンオンセン</t>
    </rPh>
    <rPh sb="3" eb="4">
      <t>マチ</t>
    </rPh>
    <phoneticPr fontId="2"/>
  </si>
  <si>
    <t>丹波篠山市</t>
    <rPh sb="0" eb="2">
      <t>タンバ</t>
    </rPh>
    <rPh sb="2" eb="4">
      <t>ササヤマ</t>
    </rPh>
    <rPh sb="4" eb="5">
      <t>シ</t>
    </rPh>
    <phoneticPr fontId="2"/>
  </si>
  <si>
    <t>洲本市</t>
    <rPh sb="0" eb="2">
      <t>スモト</t>
    </rPh>
    <rPh sb="2" eb="3">
      <t>シ</t>
    </rPh>
    <phoneticPr fontId="2"/>
  </si>
  <si>
    <t>合計</t>
    <rPh sb="0" eb="2">
      <t>ゴウケイ</t>
    </rPh>
    <phoneticPr fontId="2"/>
  </si>
  <si>
    <t>（資料）兵庫県「観光客動態調査」資料</t>
    <rPh sb="1" eb="3">
      <t>シリョウ</t>
    </rPh>
    <rPh sb="4" eb="7">
      <t>ヒョウゴケン</t>
    </rPh>
    <rPh sb="8" eb="11">
      <t>カンコウキャク</t>
    </rPh>
    <rPh sb="11" eb="13">
      <t>ドウタイ</t>
    </rPh>
    <rPh sb="13" eb="15">
      <t>チョウサ</t>
    </rPh>
    <rPh sb="16" eb="18">
      <t>シリョウ</t>
    </rPh>
    <phoneticPr fontId="30"/>
  </si>
  <si>
    <t>[１] 市町内総生産</t>
    <phoneticPr fontId="2"/>
  </si>
  <si>
    <t>推計項目</t>
    <rPh sb="0" eb="2">
      <t>スイケイ</t>
    </rPh>
    <rPh sb="2" eb="4">
      <t>コウモク</t>
    </rPh>
    <phoneticPr fontId="2"/>
  </si>
  <si>
    <t>推計方法</t>
    <rPh sb="0" eb="2">
      <t>スイケイ</t>
    </rPh>
    <rPh sb="2" eb="4">
      <t>ホウホウ</t>
    </rPh>
    <phoneticPr fontId="2"/>
  </si>
  <si>
    <t>②の基礎資料</t>
    <phoneticPr fontId="2"/>
  </si>
  <si>
    <t>１　農林水産業</t>
    <rPh sb="2" eb="4">
      <t>ノウリン</t>
    </rPh>
    <rPh sb="4" eb="7">
      <t>スイサンギョウ</t>
    </rPh>
    <phoneticPr fontId="2"/>
  </si>
  <si>
    <t xml:space="preserve">  (1) 農業</t>
    <rPh sb="6" eb="8">
      <t>ノウギョウ</t>
    </rPh>
    <phoneticPr fontId="2"/>
  </si>
  <si>
    <t>①県内総生産×②市町内農業粗生産額の対全県比</t>
    <phoneticPr fontId="2"/>
  </si>
  <si>
    <t>H25年度まで：農林水産省「農林水産統計」</t>
    <rPh sb="3" eb="5">
      <t>ネンド</t>
    </rPh>
    <rPh sb="9" eb="10">
      <t>リン</t>
    </rPh>
    <rPh sb="11" eb="12">
      <t>サン</t>
    </rPh>
    <rPh sb="14" eb="16">
      <t>ノウリン</t>
    </rPh>
    <rPh sb="16" eb="18">
      <t>スイサン</t>
    </rPh>
    <rPh sb="18" eb="20">
      <t>トウケイ</t>
    </rPh>
    <phoneticPr fontId="2"/>
  </si>
  <si>
    <t>H26年度以降：農林水産省「市町別農業産出額」</t>
    <rPh sb="3" eb="4">
      <t>ネン</t>
    </rPh>
    <rPh sb="4" eb="5">
      <t>ド</t>
    </rPh>
    <rPh sb="5" eb="7">
      <t>イコウ</t>
    </rPh>
    <rPh sb="9" eb="10">
      <t>リン</t>
    </rPh>
    <rPh sb="11" eb="12">
      <t>サン</t>
    </rPh>
    <rPh sb="14" eb="16">
      <t>シチョウ</t>
    </rPh>
    <rPh sb="16" eb="17">
      <t>ベツ</t>
    </rPh>
    <rPh sb="17" eb="19">
      <t>ノウギョウ</t>
    </rPh>
    <rPh sb="19" eb="22">
      <t>サンシュツガク</t>
    </rPh>
    <phoneticPr fontId="2"/>
  </si>
  <si>
    <t>　(2)　林業</t>
    <rPh sb="5" eb="7">
      <t>リンギョウ</t>
    </rPh>
    <phoneticPr fontId="2"/>
  </si>
  <si>
    <t>(a)</t>
    <phoneticPr fontId="2"/>
  </si>
  <si>
    <t>素材</t>
    <rPh sb="0" eb="2">
      <t>ソザイ</t>
    </rPh>
    <phoneticPr fontId="2"/>
  </si>
  <si>
    <t>①県内総生産×②市町内素材生産量の対全県比</t>
    <rPh sb="11" eb="13">
      <t>ソザイ</t>
    </rPh>
    <phoneticPr fontId="2"/>
  </si>
  <si>
    <t>県林務課調べ
「兵庫県林業統計書」</t>
    <rPh sb="0" eb="1">
      <t>ケン</t>
    </rPh>
    <rPh sb="1" eb="2">
      <t>ハヤシ</t>
    </rPh>
    <rPh sb="2" eb="3">
      <t>ム</t>
    </rPh>
    <rPh sb="3" eb="4">
      <t>カ</t>
    </rPh>
    <rPh sb="4" eb="5">
      <t>シラ</t>
    </rPh>
    <rPh sb="8" eb="10">
      <t>ヒョウゴ</t>
    </rPh>
    <rPh sb="11" eb="13">
      <t>リンギョウ</t>
    </rPh>
    <phoneticPr fontId="2"/>
  </si>
  <si>
    <t>(b)</t>
    <phoneticPr fontId="2"/>
  </si>
  <si>
    <t>育林業</t>
    <rPh sb="0" eb="2">
      <t>イクリン</t>
    </rPh>
    <rPh sb="2" eb="3">
      <t>ギョウ</t>
    </rPh>
    <phoneticPr fontId="2"/>
  </si>
  <si>
    <t>①県内総生産×②市町内林野面積の対全県比</t>
    <phoneticPr fontId="2"/>
  </si>
  <si>
    <t>　(3) 水産業</t>
    <rPh sb="5" eb="8">
      <t>スイサンギョウ</t>
    </rPh>
    <phoneticPr fontId="2"/>
  </si>
  <si>
    <t>海面漁業･海面養殖業</t>
    <phoneticPr fontId="2"/>
  </si>
  <si>
    <t>①県内総生産×②市町内漁獲量の対全県比</t>
    <phoneticPr fontId="2"/>
  </si>
  <si>
    <t>農林水産省「海面漁業生産統計調査」</t>
    <rPh sb="6" eb="8">
      <t>カイメン</t>
    </rPh>
    <rPh sb="11" eb="12">
      <t>サン</t>
    </rPh>
    <rPh sb="14" eb="16">
      <t>チョウサ</t>
    </rPh>
    <phoneticPr fontId="2"/>
  </si>
  <si>
    <t>内水面漁業</t>
    <phoneticPr fontId="2"/>
  </si>
  <si>
    <t>①県内総生産×②市町内販売金額の対全県比</t>
    <phoneticPr fontId="2"/>
  </si>
  <si>
    <t>農林水産省「農林水産統計」</t>
    <rPh sb="6" eb="8">
      <t>ノウリン</t>
    </rPh>
    <rPh sb="8" eb="10">
      <t>スイサン</t>
    </rPh>
    <rPh sb="10" eb="12">
      <t>トウケイ</t>
    </rPh>
    <phoneticPr fontId="2"/>
  </si>
  <si>
    <t xml:space="preserve">(c) </t>
    <phoneticPr fontId="2"/>
  </si>
  <si>
    <t>内水面養殖業</t>
    <phoneticPr fontId="2"/>
  </si>
  <si>
    <t>①県内総生産×②市町内従事者数の対全県比</t>
    <phoneticPr fontId="2"/>
  </si>
  <si>
    <t>農林水産省「漁業センサス」</t>
    <rPh sb="6" eb="8">
      <t>ギョギョウ</t>
    </rPh>
    <phoneticPr fontId="2"/>
  </si>
  <si>
    <t>２　鉱業</t>
    <phoneticPr fontId="2"/>
  </si>
  <si>
    <t>①県内総生産×②市町内就業者数の対全県比</t>
    <rPh sb="11" eb="12">
      <t>シュウ</t>
    </rPh>
    <rPh sb="12" eb="15">
      <t>ギョウシャスウ</t>
    </rPh>
    <phoneticPr fontId="2"/>
  </si>
  <si>
    <t>総務省｢経済センサス-基礎・活動調査｣</t>
    <rPh sb="0" eb="3">
      <t>ソウムショウ</t>
    </rPh>
    <rPh sb="4" eb="6">
      <t>ケイザイ</t>
    </rPh>
    <rPh sb="11" eb="13">
      <t>キソ</t>
    </rPh>
    <rPh sb="14" eb="16">
      <t>カツドウ</t>
    </rPh>
    <rPh sb="16" eb="18">
      <t>チョウサ</t>
    </rPh>
    <phoneticPr fontId="2"/>
  </si>
  <si>
    <t>３　製造業</t>
    <phoneticPr fontId="2"/>
  </si>
  <si>
    <t>①県内総生産×②市町内製造業付加価値額の対全県比</t>
    <rPh sb="21" eb="22">
      <t>ゼン</t>
    </rPh>
    <phoneticPr fontId="2"/>
  </si>
  <si>
    <t>総務省「経済構造実態調査」</t>
    <rPh sb="0" eb="3">
      <t>ソウムショウ</t>
    </rPh>
    <rPh sb="4" eb="6">
      <t>ケイザイ</t>
    </rPh>
    <rPh sb="6" eb="8">
      <t>コウゾウ</t>
    </rPh>
    <rPh sb="8" eb="10">
      <t>ジッタイ</t>
    </rPh>
    <rPh sb="10" eb="12">
      <t>チョウサ</t>
    </rPh>
    <phoneticPr fontId="2"/>
  </si>
  <si>
    <t>総務省「経済センサス-活動調査」</t>
    <rPh sb="0" eb="2">
      <t>ソウム</t>
    </rPh>
    <rPh sb="4" eb="6">
      <t>ケイザイ</t>
    </rPh>
    <rPh sb="11" eb="13">
      <t>カツドウ</t>
    </rPh>
    <rPh sb="13" eb="15">
      <t>チョウサ</t>
    </rPh>
    <phoneticPr fontId="2"/>
  </si>
  <si>
    <t>県統計課「工業統計調査」</t>
    <rPh sb="0" eb="1">
      <t>ケン</t>
    </rPh>
    <rPh sb="1" eb="3">
      <t>トウケイ</t>
    </rPh>
    <rPh sb="3" eb="4">
      <t>カ</t>
    </rPh>
    <rPh sb="5" eb="7">
      <t>コウギョウ</t>
    </rPh>
    <rPh sb="7" eb="9">
      <t>トウケイ</t>
    </rPh>
    <rPh sb="9" eb="11">
      <t>チョウサ</t>
    </rPh>
    <phoneticPr fontId="2"/>
  </si>
  <si>
    <t>４　電気・ガス・水道・廃棄物処理業</t>
    <phoneticPr fontId="2"/>
  </si>
  <si>
    <t>　(1) 電気業</t>
    <phoneticPr fontId="2"/>
  </si>
  <si>
    <t>①県内総生産×②市町内従業者数の対全県比</t>
    <phoneticPr fontId="2"/>
  </si>
  <si>
    <t>総務省「経済センサス-基礎・活動調査」</t>
    <rPh sb="4" eb="6">
      <t>ケイザイ</t>
    </rPh>
    <rPh sb="11" eb="13">
      <t>キソ</t>
    </rPh>
    <rPh sb="14" eb="16">
      <t>カツドウ</t>
    </rPh>
    <rPh sb="16" eb="18">
      <t>チョウサ</t>
    </rPh>
    <phoneticPr fontId="2"/>
  </si>
  <si>
    <t xml:space="preserve">  (2) ガス業</t>
    <phoneticPr fontId="2"/>
  </si>
  <si>
    <t xml:space="preserve">  (3) 水道業</t>
    <phoneticPr fontId="2"/>
  </si>
  <si>
    <t>①県内総生産×②市町内給水人口の対全県比</t>
    <phoneticPr fontId="2"/>
  </si>
  <si>
    <t>県生活衛生課調べ</t>
    <rPh sb="0" eb="1">
      <t>ケン</t>
    </rPh>
    <rPh sb="1" eb="3">
      <t>セイカツ</t>
    </rPh>
    <rPh sb="3" eb="5">
      <t>エイセイ</t>
    </rPh>
    <rPh sb="5" eb="6">
      <t>カ</t>
    </rPh>
    <rPh sb="6" eb="7">
      <t>シラ</t>
    </rPh>
    <phoneticPr fontId="2"/>
  </si>
  <si>
    <t xml:space="preserve">  (4) 廃棄物処理業</t>
    <phoneticPr fontId="2"/>
  </si>
  <si>
    <t>①県内総生産×②市町内ごみ総排出量の対全県比</t>
    <rPh sb="13" eb="14">
      <t>ソウ</t>
    </rPh>
    <rPh sb="14" eb="17">
      <t>ハイシュツリョウ</t>
    </rPh>
    <phoneticPr fontId="2"/>
  </si>
  <si>
    <t>環境省「一般廃棄物処理実態調査」</t>
    <rPh sb="0" eb="3">
      <t>カンキョウショウ</t>
    </rPh>
    <rPh sb="4" eb="6">
      <t>イッパン</t>
    </rPh>
    <rPh sb="6" eb="9">
      <t>ハイキブツ</t>
    </rPh>
    <rPh sb="9" eb="11">
      <t>ショリ</t>
    </rPh>
    <rPh sb="11" eb="13">
      <t>ジッタイ</t>
    </rPh>
    <rPh sb="13" eb="15">
      <t>チョウサ</t>
    </rPh>
    <phoneticPr fontId="2"/>
  </si>
  <si>
    <t>５　建設業</t>
    <phoneticPr fontId="2"/>
  </si>
  <si>
    <t>①県内総生産×②市町内工事費予定額の対全県比</t>
    <phoneticPr fontId="2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</si>
  <si>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2"/>
  </si>
  <si>
    <t>県住宅政策課「新設住宅着工戸数」</t>
    <rPh sb="0" eb="1">
      <t>ケン</t>
    </rPh>
    <rPh sb="1" eb="3">
      <t>ジュウタク</t>
    </rPh>
    <rPh sb="3" eb="6">
      <t>セイサクカ</t>
    </rPh>
    <rPh sb="7" eb="9">
      <t>シンセツ</t>
    </rPh>
    <rPh sb="9" eb="11">
      <t>ジュウタク</t>
    </rPh>
    <rPh sb="11" eb="13">
      <t>チャッコウ</t>
    </rPh>
    <rPh sb="13" eb="15">
      <t>コスウ</t>
    </rPh>
    <phoneticPr fontId="2"/>
  </si>
  <si>
    <t>６　卸売・小売業</t>
    <phoneticPr fontId="2"/>
  </si>
  <si>
    <t xml:space="preserve">  (1) 卸売業</t>
    <phoneticPr fontId="2"/>
  </si>
  <si>
    <t>①県内総生産×②市町内年間商品販売額の対全県比</t>
    <phoneticPr fontId="2"/>
  </si>
  <si>
    <t xml:space="preserve">  (2) 小売業</t>
    <phoneticPr fontId="2"/>
  </si>
  <si>
    <t>経済産業省「商業統計調査」</t>
    <rPh sb="0" eb="2">
      <t>ケイザイ</t>
    </rPh>
    <rPh sb="2" eb="5">
      <t>サンギョウショウ</t>
    </rPh>
    <rPh sb="6" eb="8">
      <t>ショウギョウ</t>
    </rPh>
    <rPh sb="8" eb="10">
      <t>トウケイ</t>
    </rPh>
    <rPh sb="10" eb="12">
      <t>チョウサ</t>
    </rPh>
    <phoneticPr fontId="2"/>
  </si>
  <si>
    <t>７　運輸・郵便業</t>
    <rPh sb="2" eb="4">
      <t>ウンユ</t>
    </rPh>
    <rPh sb="5" eb="7">
      <t>ユウビン</t>
    </rPh>
    <rPh sb="7" eb="8">
      <t>ギョウ</t>
    </rPh>
    <phoneticPr fontId="2"/>
  </si>
  <si>
    <t>①県内総生産×②市町内就業者数の対全県比</t>
    <rPh sb="11" eb="13">
      <t>シュウギョウ</t>
    </rPh>
    <phoneticPr fontId="2"/>
  </si>
  <si>
    <t>８　宿泊・飲食サービス業</t>
    <rPh sb="2" eb="4">
      <t>シュクハク</t>
    </rPh>
    <rPh sb="5" eb="7">
      <t>インショク</t>
    </rPh>
    <rPh sb="11" eb="12">
      <t>ギョウ</t>
    </rPh>
    <phoneticPr fontId="2"/>
  </si>
  <si>
    <t>９　情報通信業</t>
    <rPh sb="2" eb="4">
      <t>ジョウホウ</t>
    </rPh>
    <rPh sb="4" eb="7">
      <t>ツウシンギョウ</t>
    </rPh>
    <phoneticPr fontId="2"/>
  </si>
  <si>
    <t>①県内総生産×②市町内就業者数の対全県比</t>
    <phoneticPr fontId="2"/>
  </si>
  <si>
    <t>10　金融・保険業</t>
    <phoneticPr fontId="2"/>
  </si>
  <si>
    <t xml:space="preserve">  (1) 金融業</t>
    <phoneticPr fontId="2"/>
  </si>
  <si>
    <t xml:space="preserve">  (2) 保険業</t>
    <phoneticPr fontId="2"/>
  </si>
  <si>
    <t>11　不動産業</t>
    <phoneticPr fontId="2"/>
  </si>
  <si>
    <t xml:space="preserve">  (1) 住宅賃貸業 (帰属家賃）</t>
    <rPh sb="15" eb="17">
      <t>ヤチン</t>
    </rPh>
    <phoneticPr fontId="2"/>
  </si>
  <si>
    <t>①県内総生産×②市町内住宅総延べ面積の対全県比</t>
    <rPh sb="11" eb="13">
      <t>ジュウタク</t>
    </rPh>
    <rPh sb="14" eb="15">
      <t>ノ</t>
    </rPh>
    <rPh sb="16" eb="18">
      <t>メンセキ</t>
    </rPh>
    <phoneticPr fontId="2"/>
  </si>
  <si>
    <t>総務省「住宅・土地統計調査」</t>
    <rPh sb="0" eb="3">
      <t>ソウムショウ</t>
    </rPh>
    <rPh sb="4" eb="6">
      <t>ジュウタク</t>
    </rPh>
    <rPh sb="7" eb="9">
      <t>トチ</t>
    </rPh>
    <rPh sb="9" eb="11">
      <t>トウケイ</t>
    </rPh>
    <rPh sb="11" eb="13">
      <t>チョウサ</t>
    </rPh>
    <phoneticPr fontId="2"/>
  </si>
  <si>
    <t xml:space="preserve">  (2) 不動産仲介業・不動産賃貸業</t>
    <rPh sb="16" eb="19">
      <t>チンタイギョウ</t>
    </rPh>
    <phoneticPr fontId="2"/>
  </si>
  <si>
    <t>12　専門・科学技術、業務支援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phoneticPr fontId="2"/>
  </si>
  <si>
    <t>①県内総生産×②市町内従業者数の対全県比</t>
  </si>
  <si>
    <t>総務省「経済センサス-基礎・活動調査」</t>
    <rPh sb="0" eb="3">
      <t>ソウムショウ</t>
    </rPh>
    <rPh sb="4" eb="6">
      <t>ケイザイ</t>
    </rPh>
    <rPh sb="11" eb="13">
      <t>キソ</t>
    </rPh>
    <rPh sb="14" eb="16">
      <t>カツドウ</t>
    </rPh>
    <rPh sb="16" eb="18">
      <t>チョウサ</t>
    </rPh>
    <phoneticPr fontId="2"/>
  </si>
  <si>
    <t>　サービス業</t>
    <rPh sb="5" eb="6">
      <t>ギョウ</t>
    </rPh>
    <phoneticPr fontId="2"/>
  </si>
  <si>
    <t>13　公務</t>
    <phoneticPr fontId="2"/>
  </si>
  <si>
    <t>①県内総生産×②市町内就業者数の対全県比</t>
    <rPh sb="11" eb="14">
      <t>シュウギョウシャ</t>
    </rPh>
    <phoneticPr fontId="2"/>
  </si>
  <si>
    <t>総務省「国勢調査」</t>
    <rPh sb="4" eb="6">
      <t>コクセイ</t>
    </rPh>
    <phoneticPr fontId="2"/>
  </si>
  <si>
    <t>14　教育</t>
    <rPh sb="3" eb="5">
      <t>キョウイク</t>
    </rPh>
    <phoneticPr fontId="2"/>
  </si>
  <si>
    <t>15　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2"/>
  </si>
  <si>
    <t xml:space="preserve">16　その他のサービス </t>
    <rPh sb="5" eb="6">
      <t>タ</t>
    </rPh>
    <phoneticPr fontId="2"/>
  </si>
  <si>
    <t>①県内総生産×②市町内従業者数の対全県比</t>
    <rPh sb="11" eb="13">
      <t>ジュウギョウ</t>
    </rPh>
    <phoneticPr fontId="2"/>
  </si>
  <si>
    <t>17　輸入品に課される税・関税等</t>
    <rPh sb="3" eb="6">
      <t>ユニュウヒン</t>
    </rPh>
    <rPh sb="7" eb="8">
      <t>カ</t>
    </rPh>
    <rPh sb="11" eb="12">
      <t>ゼイ</t>
    </rPh>
    <rPh sb="13" eb="15">
      <t>カンゼイ</t>
    </rPh>
    <rPh sb="15" eb="16">
      <t>トウ</t>
    </rPh>
    <phoneticPr fontId="2"/>
  </si>
  <si>
    <t>①輸入品に課される税・関税（県内分）×</t>
    <rPh sb="1" eb="3">
      <t>ユニュウ</t>
    </rPh>
    <rPh sb="3" eb="4">
      <t>ヒン</t>
    </rPh>
    <rPh sb="5" eb="6">
      <t>カ</t>
    </rPh>
    <rPh sb="9" eb="10">
      <t>ゼイ</t>
    </rPh>
    <rPh sb="11" eb="13">
      <t>カンゼイ</t>
    </rPh>
    <rPh sb="14" eb="16">
      <t>ケンナイ</t>
    </rPh>
    <rPh sb="16" eb="17">
      <t>ブン</t>
    </rPh>
    <phoneticPr fontId="2"/>
  </si>
  <si>
    <t xml:space="preserve">1～16の総生産計 </t>
    <rPh sb="5" eb="8">
      <t>ソウセイサン</t>
    </rPh>
    <phoneticPr fontId="2"/>
  </si>
  <si>
    <t>（＝輸入品に課される税・関税</t>
    <rPh sb="2" eb="4">
      <t>ユニュウ</t>
    </rPh>
    <rPh sb="4" eb="5">
      <t>ヒン</t>
    </rPh>
    <rPh sb="6" eb="7">
      <t>カ</t>
    </rPh>
    <rPh sb="10" eb="11">
      <t>ゼイ</t>
    </rPh>
    <rPh sb="12" eb="14">
      <t>カンゼイ</t>
    </rPh>
    <phoneticPr fontId="2"/>
  </si>
  <si>
    <t>②市町内総生産（産業計）の対全県比</t>
    <phoneticPr fontId="2"/>
  </si>
  <si>
    <t>　－総資本形成に係る消費税）</t>
    <rPh sb="2" eb="5">
      <t>ソウシホン</t>
    </rPh>
    <rPh sb="5" eb="7">
      <t>ケイセイ</t>
    </rPh>
    <rPh sb="8" eb="9">
      <t>カカ</t>
    </rPh>
    <rPh sb="10" eb="13">
      <t>ショウヒゼイ</t>
    </rPh>
    <phoneticPr fontId="2"/>
  </si>
  <si>
    <t>（注）①は県統計課「令和3年度 兵庫県民経済計算」による。</t>
    <rPh sb="10" eb="12">
      <t>レイワ</t>
    </rPh>
    <rPh sb="13" eb="15">
      <t>ネンド</t>
    </rPh>
    <phoneticPr fontId="2"/>
  </si>
  <si>
    <t>[２] 市町民所得（分配）</t>
    <rPh sb="6" eb="7">
      <t>ミン</t>
    </rPh>
    <rPh sb="7" eb="9">
      <t>ショトク</t>
    </rPh>
    <rPh sb="10" eb="12">
      <t>ブンパイ</t>
    </rPh>
    <phoneticPr fontId="2"/>
  </si>
  <si>
    <t xml:space="preserve">1 市町民雇用者報酬 </t>
    <rPh sb="2" eb="4">
      <t>シチョウ</t>
    </rPh>
    <rPh sb="4" eb="5">
      <t>ミン</t>
    </rPh>
    <rPh sb="5" eb="8">
      <t>コヨウシャ</t>
    </rPh>
    <phoneticPr fontId="2"/>
  </si>
  <si>
    <t>(1)</t>
    <phoneticPr fontId="2"/>
  </si>
  <si>
    <t>賃金・俸給</t>
    <phoneticPr fontId="2"/>
  </si>
  <si>
    <t>現金・現物給与等</t>
    <rPh sb="0" eb="2">
      <t>ゲンキン</t>
    </rPh>
    <rPh sb="3" eb="5">
      <t>ゲンブツ</t>
    </rPh>
    <rPh sb="5" eb="7">
      <t>キュウヨ</t>
    </rPh>
    <rPh sb="7" eb="8">
      <t>トウ</t>
    </rPh>
    <phoneticPr fontId="2"/>
  </si>
  <si>
    <t>①現金・現物給与等×②給与所得の収入金額の対全県比</t>
    <rPh sb="8" eb="9">
      <t>トウ</t>
    </rPh>
    <phoneticPr fontId="2"/>
  </si>
  <si>
    <t>兵庫県「市町課税状況調べ」</t>
    <rPh sb="0" eb="2">
      <t>ヒョウゴ</t>
    </rPh>
    <phoneticPr fontId="2"/>
  </si>
  <si>
    <t>議員歳費等</t>
    <rPh sb="0" eb="2">
      <t>ギイン</t>
    </rPh>
    <rPh sb="2" eb="4">
      <t>サイヒ</t>
    </rPh>
    <rPh sb="4" eb="5">
      <t>トウ</t>
    </rPh>
    <phoneticPr fontId="2"/>
  </si>
  <si>
    <t>①議員歳費・委員報酬×②国県市町議会議員数の対全県比</t>
    <phoneticPr fontId="2"/>
  </si>
  <si>
    <t>兵庫県「市区町別主要統計指標」</t>
    <rPh sb="0" eb="2">
      <t>ヒョウゴ</t>
    </rPh>
    <phoneticPr fontId="2"/>
  </si>
  <si>
    <t>給与住宅差額家賃</t>
    <phoneticPr fontId="2"/>
  </si>
  <si>
    <t>①給与住宅差額家賃×②給与住宅数の対全県比</t>
    <phoneticPr fontId="2"/>
  </si>
  <si>
    <t>総務省「国勢調査」</t>
    <phoneticPr fontId="2"/>
  </si>
  <si>
    <t>(2)</t>
    <phoneticPr fontId="2"/>
  </si>
  <si>
    <t xml:space="preserve">雇主の社会負担 </t>
    <phoneticPr fontId="2"/>
  </si>
  <si>
    <t>(a)</t>
  </si>
  <si>
    <t xml:space="preserve">雇主の現実社会負担 </t>
  </si>
  <si>
    <t>①雇主の現実社会負担×②賃金・俸給の対全県比</t>
    <rPh sb="12" eb="14">
      <t>チンギン</t>
    </rPh>
    <rPh sb="15" eb="17">
      <t>ホウキュウ</t>
    </rPh>
    <phoneticPr fontId="2"/>
  </si>
  <si>
    <t>[2]1(1)から</t>
  </si>
  <si>
    <t>(b)</t>
  </si>
  <si>
    <t xml:space="preserve">雇主の帰属社会負担 </t>
  </si>
  <si>
    <t>①雇主の帰属社会負担×②賃金・俸給の対全県比</t>
    <rPh sb="12" eb="14">
      <t>チンギン</t>
    </rPh>
    <rPh sb="15" eb="17">
      <t>ホウキュウ</t>
    </rPh>
    <phoneticPr fontId="2"/>
  </si>
  <si>
    <t>[2]1(1)から</t>
    <phoneticPr fontId="2"/>
  </si>
  <si>
    <t xml:space="preserve">2 財産所得 </t>
  </si>
  <si>
    <t xml:space="preserve">                             </t>
  </si>
  <si>
    <t xml:space="preserve">一般政府 </t>
    <phoneticPr fontId="2"/>
  </si>
  <si>
    <t>①一般政府財産所得×②公務就業者数の対全県比</t>
    <rPh sb="3" eb="5">
      <t>セイフ</t>
    </rPh>
    <phoneticPr fontId="2"/>
  </si>
  <si>
    <t>総務省「経済センサス－基礎・活動調査」</t>
    <rPh sb="0" eb="3">
      <t>ソウムショウ</t>
    </rPh>
    <rPh sb="14" eb="16">
      <t>カツドウ</t>
    </rPh>
    <phoneticPr fontId="2"/>
  </si>
  <si>
    <t xml:space="preserve">家計 </t>
    <phoneticPr fontId="2"/>
  </si>
  <si>
    <t>利子</t>
    <phoneticPr fontId="2"/>
  </si>
  <si>
    <t>①一般預貯金利子所得、信託利子所得他×②県民雇用者報酬の対全県比</t>
    <rPh sb="20" eb="22">
      <t>ケンミン</t>
    </rPh>
    <phoneticPr fontId="2"/>
  </si>
  <si>
    <t>[2]1から</t>
    <phoneticPr fontId="2"/>
  </si>
  <si>
    <t>①社内利子所得×②農林水産業以外の就業者の対全県比</t>
    <phoneticPr fontId="2"/>
  </si>
  <si>
    <t>配当（受取）</t>
    <phoneticPr fontId="2"/>
  </si>
  <si>
    <t>①配当所得×②（県民雇用者報酬＋個人企業所得）の対全県比</t>
    <rPh sb="8" eb="10">
      <t>ケンミン</t>
    </rPh>
    <phoneticPr fontId="2"/>
  </si>
  <si>
    <t>[2]1及び3(3)から</t>
    <phoneticPr fontId="2"/>
  </si>
  <si>
    <t>その他の投資所得（受取）</t>
    <rPh sb="2" eb="3">
      <t>タ</t>
    </rPh>
    <rPh sb="4" eb="6">
      <t>トウシ</t>
    </rPh>
    <rPh sb="6" eb="8">
      <t>ショトク</t>
    </rPh>
    <rPh sb="9" eb="11">
      <t>ウケトリ</t>
    </rPh>
    <phoneticPr fontId="2"/>
  </si>
  <si>
    <t>①その他の投資所得×②家計（利子＋配当（受取）)の対全県比</t>
    <rPh sb="3" eb="4">
      <t>タ</t>
    </rPh>
    <rPh sb="5" eb="7">
      <t>トウシ</t>
    </rPh>
    <phoneticPr fontId="2"/>
  </si>
  <si>
    <t>[2]2(2)(a),(b)から</t>
    <phoneticPr fontId="2"/>
  </si>
  <si>
    <t>(d)</t>
    <phoneticPr fontId="2"/>
  </si>
  <si>
    <t>賃貸料（受取）</t>
    <phoneticPr fontId="2"/>
  </si>
  <si>
    <t>①地代×②固定資産税徴収済額の対全県比</t>
    <phoneticPr fontId="2"/>
  </si>
  <si>
    <t>兵庫県「市町財政及び公共施設等の状況」</t>
    <rPh sb="0" eb="2">
      <t>ヒョウゴ</t>
    </rPh>
    <phoneticPr fontId="2"/>
  </si>
  <si>
    <t>①農業地代×②田・畑地目別面積の対全県比</t>
    <phoneticPr fontId="2"/>
  </si>
  <si>
    <t>(3)</t>
    <phoneticPr fontId="2"/>
  </si>
  <si>
    <t>対家計民間非営利団体</t>
    <phoneticPr fontId="2"/>
  </si>
  <si>
    <t>①対家計民間非営利団体財産所得×</t>
    <phoneticPr fontId="2"/>
  </si>
  <si>
    <t>総務省「経済センサス－基礎・活動調査」</t>
    <rPh sb="4" eb="6">
      <t>ケイザイ</t>
    </rPh>
    <rPh sb="11" eb="13">
      <t>キソ</t>
    </rPh>
    <rPh sb="14" eb="16">
      <t>カツドウ</t>
    </rPh>
    <rPh sb="16" eb="18">
      <t>チョウサ</t>
    </rPh>
    <phoneticPr fontId="2"/>
  </si>
  <si>
    <t>②対家計民間非営利団体従業者数の対全県比</t>
  </si>
  <si>
    <t xml:space="preserve">3 企業所得 </t>
  </si>
  <si>
    <t xml:space="preserve">                                                 </t>
  </si>
  <si>
    <t>民間法人企業</t>
    <phoneticPr fontId="2"/>
  </si>
  <si>
    <t>①法人留保×②法人市町民税徴収済額の対全県比</t>
    <phoneticPr fontId="2"/>
  </si>
  <si>
    <t>①民間法人企業から個人への移転×②卸売・小売業総生産額の対全県比</t>
    <phoneticPr fontId="2"/>
  </si>
  <si>
    <t xml:space="preserve">[1]6から                   </t>
    <phoneticPr fontId="2"/>
  </si>
  <si>
    <t>公的企業</t>
    <phoneticPr fontId="2"/>
  </si>
  <si>
    <t xml:space="preserve">①公的企業所得×②公的企業従業者数の対全県比    </t>
    <phoneticPr fontId="2"/>
  </si>
  <si>
    <t>個人企業</t>
    <phoneticPr fontId="2"/>
  </si>
  <si>
    <t xml:space="preserve">農林水産業 </t>
    <phoneticPr fontId="2"/>
  </si>
  <si>
    <t xml:space="preserve">①農林水産業所得×②農林水産業総生産額の対全県比            </t>
    <phoneticPr fontId="2"/>
  </si>
  <si>
    <t>［1］1(1),(2),(3)から</t>
    <phoneticPr fontId="2"/>
  </si>
  <si>
    <t>その他の産業（非農林水産・非金融）</t>
    <rPh sb="10" eb="12">
      <t>スイサン</t>
    </rPh>
    <phoneticPr fontId="2"/>
  </si>
  <si>
    <t xml:space="preserve">①農林水産業を除く所得×②個人業主数の対全県比        </t>
  </si>
  <si>
    <t xml:space="preserve">総務省「国勢調査」    </t>
    <phoneticPr fontId="2"/>
  </si>
  <si>
    <t>持ち家</t>
    <phoneticPr fontId="2"/>
  </si>
  <si>
    <t>①住宅自己所有による帰属分×②市町内持ち家総延べ面積の対全県比</t>
    <phoneticPr fontId="2"/>
  </si>
  <si>
    <t>（注）①はいずれも県統計課「令和3年度 兵庫県民経済計算」による。</t>
    <rPh sb="14" eb="16">
      <t>レイワ</t>
    </rPh>
    <phoneticPr fontId="2"/>
  </si>
  <si>
    <t>　　　人口推計資料：総務省「国勢調査」、「人口推計」、県統計課「推計人口」</t>
    <rPh sb="21" eb="23">
      <t>ジンコウ</t>
    </rPh>
    <phoneticPr fontId="2"/>
  </si>
  <si>
    <t>　　　一人当たり市町民所得の算出に用いた人口は、以下による。</t>
    <rPh sb="5" eb="6">
      <t>ア</t>
    </rPh>
    <phoneticPr fontId="2"/>
  </si>
  <si>
    <t>　　　 当該市町人口（１人当たり市町民推計用調整人口）＝県人口(総務省推計値)×当該市町人口(県推計値)/県人口(県推計値)</t>
    <phoneticPr fontId="2"/>
  </si>
  <si>
    <t>　　　・総務省推計値：総務省統計局による「人口推計」。ただし、国勢調査年は国勢調査による人口。</t>
    <rPh sb="21" eb="23">
      <t>ジンコウ</t>
    </rPh>
    <phoneticPr fontId="2"/>
  </si>
  <si>
    <t>　　　・県推計値：県統計課による「推計人口」。ただし、国勢調査年は国勢調査による人口。</t>
    <rPh sb="35" eb="37">
      <t>チョウサ</t>
    </rPh>
    <rPh sb="40" eb="42">
      <t>ジンコウ</t>
    </rPh>
    <phoneticPr fontId="2"/>
  </si>
  <si>
    <t>市町別農業産出額（農林水産省HP/eStat）</t>
    <phoneticPr fontId="2"/>
  </si>
  <si>
    <t>http://www.maff.go.jp/j/tokei/kouhyou/sityoson_sansyutu/index.html</t>
  </si>
  <si>
    <t>吉川町</t>
  </si>
  <si>
    <t>社町</t>
  </si>
  <si>
    <t>滝野町</t>
  </si>
  <si>
    <t>東条町</t>
  </si>
  <si>
    <t>中町</t>
  </si>
  <si>
    <t>加美町</t>
  </si>
  <si>
    <t>八千代町</t>
  </si>
  <si>
    <t>黒田庄町</t>
  </si>
  <si>
    <t>姫路市</t>
  </si>
  <si>
    <t>家島町</t>
  </si>
  <si>
    <t>夢前町</t>
  </si>
  <si>
    <t>神崎町</t>
  </si>
  <si>
    <t>香寺町</t>
  </si>
  <si>
    <t>大河内町</t>
  </si>
  <si>
    <t>龍野市</t>
  </si>
  <si>
    <t>新宮町</t>
  </si>
  <si>
    <t>揖保川町</t>
  </si>
  <si>
    <t>御津町</t>
  </si>
  <si>
    <t>上月町</t>
  </si>
  <si>
    <t>南光町</t>
  </si>
  <si>
    <t>三日月町</t>
  </si>
  <si>
    <t>山崎町</t>
  </si>
  <si>
    <t>安富町</t>
  </si>
  <si>
    <t>一宮町</t>
  </si>
  <si>
    <t>波賀町</t>
  </si>
  <si>
    <t>千種町</t>
  </si>
  <si>
    <t>城崎町</t>
  </si>
  <si>
    <t>竹野町</t>
  </si>
  <si>
    <t>香住町</t>
  </si>
  <si>
    <t>日高町</t>
  </si>
  <si>
    <t>出石町</t>
  </si>
  <si>
    <t>但東町</t>
  </si>
  <si>
    <t>村岡町</t>
  </si>
  <si>
    <t>浜坂町</t>
  </si>
  <si>
    <t>美方町</t>
  </si>
  <si>
    <t>温泉町</t>
  </si>
  <si>
    <t>八鹿町</t>
  </si>
  <si>
    <t>養父町</t>
  </si>
  <si>
    <t>大屋町</t>
  </si>
  <si>
    <t>関宮町</t>
  </si>
  <si>
    <t>生野町</t>
  </si>
  <si>
    <t>和田山町</t>
  </si>
  <si>
    <t>山東町</t>
  </si>
  <si>
    <t>朝来町</t>
  </si>
  <si>
    <t>柏原町</t>
  </si>
  <si>
    <t>氷上町</t>
  </si>
  <si>
    <t>青垣町</t>
  </si>
  <si>
    <t>春日町</t>
  </si>
  <si>
    <t>山南町</t>
  </si>
  <si>
    <t>市島町</t>
  </si>
  <si>
    <t>津名町</t>
  </si>
  <si>
    <t>淡路町</t>
  </si>
  <si>
    <t>北淡町</t>
  </si>
  <si>
    <t>五色町</t>
  </si>
  <si>
    <t>東浦町</t>
  </si>
  <si>
    <t>緑町</t>
  </si>
  <si>
    <t>西淡町</t>
  </si>
  <si>
    <t>三原町</t>
  </si>
  <si>
    <t>南淡町</t>
  </si>
  <si>
    <t>令和元年度</t>
    <rPh sb="0" eb="5">
      <t>レイワガンネンド</t>
    </rPh>
    <phoneticPr fontId="2"/>
  </si>
  <si>
    <t>H14商業統計</t>
    <rPh sb="3" eb="5">
      <t>ショウギョウ</t>
    </rPh>
    <rPh sb="5" eb="7">
      <t>トウケイ</t>
    </rPh>
    <phoneticPr fontId="35"/>
  </si>
  <si>
    <t>H16商業統計</t>
    <rPh sb="3" eb="5">
      <t>ショウギョウ</t>
    </rPh>
    <rPh sb="5" eb="7">
      <t>トウケイ</t>
    </rPh>
    <phoneticPr fontId="35"/>
  </si>
  <si>
    <t>H19商業統計</t>
    <rPh sb="3" eb="5">
      <t>ショウギョウ</t>
    </rPh>
    <rPh sb="5" eb="7">
      <t>トウケイ</t>
    </rPh>
    <phoneticPr fontId="35"/>
  </si>
  <si>
    <t>ｼﾞｬﾊﾟﾝﾌﾛｰﾗ2000補正（東浦町・淡路町）</t>
    <rPh sb="14" eb="16">
      <t>ホセイ</t>
    </rPh>
    <rPh sb="17" eb="19">
      <t>ヒガシウラ</t>
    </rPh>
    <rPh sb="19" eb="20">
      <t>マチ</t>
    </rPh>
    <rPh sb="21" eb="23">
      <t>アワジ</t>
    </rPh>
    <rPh sb="23" eb="24">
      <t>マチ</t>
    </rPh>
    <phoneticPr fontId="2"/>
  </si>
  <si>
    <t>小売業</t>
    <rPh sb="0" eb="3">
      <t>コウリギョウ</t>
    </rPh>
    <phoneticPr fontId="2"/>
  </si>
  <si>
    <t>人数</t>
    <rPh sb="0" eb="2">
      <t>ニンズウ</t>
    </rPh>
    <phoneticPr fontId="2"/>
  </si>
  <si>
    <t>付加価値率</t>
    <rPh sb="0" eb="2">
      <t>フカ</t>
    </rPh>
    <rPh sb="2" eb="4">
      <t>カチ</t>
    </rPh>
    <rPh sb="4" eb="5">
      <t>リツ</t>
    </rPh>
    <phoneticPr fontId="2"/>
  </si>
  <si>
    <t>付加価値額</t>
    <rPh sb="0" eb="2">
      <t>フカ</t>
    </rPh>
    <rPh sb="2" eb="5">
      <t>カチガク</t>
    </rPh>
    <phoneticPr fontId="2"/>
  </si>
  <si>
    <t>土産物代</t>
    <rPh sb="0" eb="3">
      <t>ミヤゲモノ</t>
    </rPh>
    <rPh sb="3" eb="4">
      <t>ダイ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</si>
  <si>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</si>
  <si>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市町民経済計算の推計方法及び基礎資料</t>
    <phoneticPr fontId="2"/>
  </si>
  <si>
    <t>平成3年度</t>
    <rPh sb="0" eb="2">
      <t>ヘイセイ</t>
    </rPh>
    <rPh sb="3" eb="5">
      <t>ネンド</t>
    </rPh>
    <phoneticPr fontId="2"/>
  </si>
  <si>
    <t>市町内卸売小売業年間販売額</t>
    <rPh sb="2" eb="3">
      <t>ナイ</t>
    </rPh>
    <rPh sb="3" eb="5">
      <t>オロシウリ</t>
    </rPh>
    <rPh sb="5" eb="7">
      <t>コウリ</t>
    </rPh>
    <rPh sb="7" eb="8">
      <t>ノウギョウ</t>
    </rPh>
    <rPh sb="8" eb="10">
      <t>ネンカン</t>
    </rPh>
    <rPh sb="10" eb="13">
      <t>ハンバイガク</t>
    </rPh>
    <phoneticPr fontId="35"/>
  </si>
  <si>
    <t>中央区</t>
  </si>
  <si>
    <t>西区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</si>
  <si>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</si>
  <si>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</si>
  <si>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</si>
  <si>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</si>
  <si>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</si>
  <si>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</si>
  <si>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</si>
  <si>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</si>
  <si>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多可町</t>
  </si>
  <si>
    <t>神河町</t>
  </si>
  <si>
    <t>香美町</t>
  </si>
  <si>
    <t>新温泉町</t>
  </si>
  <si>
    <t>兵庫県</t>
    <rPh sb="0" eb="3">
      <t>ヒョウゴケン</t>
    </rPh>
    <phoneticPr fontId="2"/>
  </si>
  <si>
    <t>R3経済ｾﾝｻｽ</t>
    <rPh sb="2" eb="4">
      <t>ケイザイ</t>
    </rPh>
    <phoneticPr fontId="2"/>
  </si>
  <si>
    <t>（資料）兵庫県産業労働部「観光動態調査」</t>
    <rPh sb="1" eb="3">
      <t>シリョウ</t>
    </rPh>
    <rPh sb="4" eb="7">
      <t>ヒョウゴケン</t>
    </rPh>
    <rPh sb="7" eb="12">
      <t>サンギョウロウドウブ</t>
    </rPh>
    <rPh sb="13" eb="15">
      <t>カンコウ</t>
    </rPh>
    <rPh sb="15" eb="17">
      <t>ドウタイ</t>
    </rPh>
    <rPh sb="17" eb="19">
      <t>チョウサ</t>
    </rPh>
    <phoneticPr fontId="2"/>
  </si>
  <si>
    <t>（単位：千人）</t>
    <rPh sb="1" eb="3">
      <t>タンイ</t>
    </rPh>
    <rPh sb="4" eb="5">
      <t>セン</t>
    </rPh>
    <rPh sb="5" eb="6">
      <t>ニン</t>
    </rPh>
    <phoneticPr fontId="2"/>
  </si>
  <si>
    <t>市町内建設業工事費予定額</t>
    <rPh sb="2" eb="3">
      <t>ナイ</t>
    </rPh>
    <rPh sb="3" eb="5">
      <t>ケンセツ</t>
    </rPh>
    <rPh sb="5" eb="6">
      <t>ノウギョウ</t>
    </rPh>
    <rPh sb="6" eb="9">
      <t>コウジヒ</t>
    </rPh>
    <rPh sb="9" eb="12">
      <t>ヨテイガク</t>
    </rPh>
    <phoneticPr fontId="35"/>
  </si>
  <si>
    <t>（資料）兵庫県統計課「兵庫県市町民経済計算」及び推計資料</t>
    <rPh sb="1" eb="3">
      <t>シリョウ</t>
    </rPh>
    <rPh sb="4" eb="7">
      <t>ヒョウゴケン</t>
    </rPh>
    <rPh sb="7" eb="9">
      <t>トウケイ</t>
    </rPh>
    <rPh sb="9" eb="10">
      <t>カ</t>
    </rPh>
    <rPh sb="11" eb="14">
      <t>ヒョウゴケン</t>
    </rPh>
    <rPh sb="14" eb="15">
      <t>シ</t>
    </rPh>
    <rPh sb="15" eb="17">
      <t>チョウミン</t>
    </rPh>
    <rPh sb="17" eb="19">
      <t>ケイザイ</t>
    </rPh>
    <rPh sb="19" eb="21">
      <t>ケイサン</t>
    </rPh>
    <rPh sb="22" eb="23">
      <t>オヨ</t>
    </rPh>
    <rPh sb="24" eb="26">
      <t>スイケイ</t>
    </rPh>
    <rPh sb="26" eb="28">
      <t>シリョウ</t>
    </rPh>
    <phoneticPr fontId="30"/>
  </si>
  <si>
    <t>市町内農業産出額</t>
    <rPh sb="2" eb="3">
      <t>ナイ</t>
    </rPh>
    <rPh sb="3" eb="5">
      <t>ノウギョウ</t>
    </rPh>
    <rPh sb="5" eb="8">
      <t>サンシュツガク</t>
    </rPh>
    <phoneticPr fontId="35"/>
  </si>
  <si>
    <t>建設業工事費予定額</t>
    <rPh sb="0" eb="3">
      <t>ケンセツギョウ</t>
    </rPh>
    <rPh sb="3" eb="6">
      <t>コウジヒ</t>
    </rPh>
    <rPh sb="6" eb="9">
      <t>ヨテイガク</t>
    </rPh>
    <phoneticPr fontId="2"/>
  </si>
  <si>
    <t>各種統計</t>
    <rPh sb="0" eb="2">
      <t>カクシュ</t>
    </rPh>
    <rPh sb="2" eb="4">
      <t>トウケイ</t>
    </rPh>
    <phoneticPr fontId="2"/>
  </si>
  <si>
    <t>H3商業統計</t>
    <rPh sb="2" eb="4">
      <t>ショウギョウ</t>
    </rPh>
    <rPh sb="4" eb="6">
      <t>トウケイ</t>
    </rPh>
    <phoneticPr fontId="2"/>
  </si>
  <si>
    <t>H6商業統計</t>
    <rPh sb="2" eb="4">
      <t>ショウギョウ</t>
    </rPh>
    <rPh sb="4" eb="6">
      <t>トウケイ</t>
    </rPh>
    <phoneticPr fontId="2"/>
  </si>
  <si>
    <t>H9商業統計</t>
    <rPh sb="2" eb="4">
      <t>ショウギョウ</t>
    </rPh>
    <rPh sb="4" eb="6">
      <t>トウケイ</t>
    </rPh>
    <phoneticPr fontId="53"/>
  </si>
  <si>
    <t>H11商業統計</t>
    <rPh sb="3" eb="5">
      <t>ショウギョウ</t>
    </rPh>
    <rPh sb="5" eb="7">
      <t>トウケイ</t>
    </rPh>
    <phoneticPr fontId="35"/>
  </si>
  <si>
    <t>平成2年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</si>
  <si>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</si>
  <si>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</si>
  <si>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</si>
  <si>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</si>
  <si>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</si>
  <si>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</si>
  <si>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</si>
  <si>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</si>
  <si>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</si>
  <si>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</si>
  <si>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兵庫県観光動態調査</t>
    <rPh sb="0" eb="3">
      <t>ヒョウゴケン</t>
    </rPh>
    <rPh sb="3" eb="5">
      <t>カンコウ</t>
    </rPh>
    <rPh sb="5" eb="7">
      <t>ドウタイ</t>
    </rPh>
    <rPh sb="7" eb="9">
      <t>チョウサ</t>
    </rPh>
    <phoneticPr fontId="2"/>
  </si>
  <si>
    <t>商業統計</t>
    <rPh sb="0" eb="2">
      <t>ショウギョウ</t>
    </rPh>
    <rPh sb="2" eb="4">
      <t>トウケイ</t>
    </rPh>
    <phoneticPr fontId="2"/>
  </si>
  <si>
    <t>市町民経済計算推計</t>
    <rPh sb="0" eb="3">
      <t>シチョウミン</t>
    </rPh>
    <rPh sb="3" eb="5">
      <t>ケイザイ</t>
    </rPh>
    <rPh sb="5" eb="7">
      <t>ケイサン</t>
    </rPh>
    <rPh sb="7" eb="9">
      <t>スイケイ</t>
    </rPh>
    <phoneticPr fontId="2"/>
  </si>
  <si>
    <t>建築着工統計</t>
    <rPh sb="0" eb="2">
      <t>ケンチク</t>
    </rPh>
    <rPh sb="2" eb="4">
      <t>チャッコウ</t>
    </rPh>
    <rPh sb="4" eb="6">
      <t>トウケイ</t>
    </rPh>
    <phoneticPr fontId="2"/>
  </si>
  <si>
    <t>市町別農業産出額</t>
    <rPh sb="0" eb="3">
      <t>シチョウベツ</t>
    </rPh>
    <rPh sb="3" eb="5">
      <t>ノウギョウ</t>
    </rPh>
    <rPh sb="5" eb="8">
      <t>サンシュツガク</t>
    </rPh>
    <phoneticPr fontId="2"/>
  </si>
  <si>
    <t>丹波篠山市</t>
    <rPh sb="0" eb="2">
      <t>タンバ</t>
    </rPh>
    <phoneticPr fontId="54"/>
  </si>
  <si>
    <t>令和４年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</si>
  <si>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</si>
  <si>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</si>
  <si>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</si>
  <si>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</si>
  <si>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</si>
  <si>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</si>
  <si>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</si>
  <si>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</si>
  <si>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</si>
  <si>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</si>
  <si>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</si>
  <si>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</si>
  <si>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</si>
  <si>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</si>
  <si>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</si>
  <si>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</si>
  <si>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</si>
  <si>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平成9年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</si>
  <si>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</si>
  <si>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</si>
  <si>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</si>
  <si>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平成3年</t>
    <rPh sb="0" eb="2">
      <t>ヘイセイ</t>
    </rPh>
    <rPh sb="3" eb="4">
      <t>ネン</t>
    </rPh>
    <phoneticPr fontId="2"/>
  </si>
  <si>
    <t>H28経済ｾﾝｻｽ</t>
    <rPh sb="3" eb="5">
      <t>ケイザイ</t>
    </rPh>
    <phoneticPr fontId="2"/>
  </si>
  <si>
    <t>H23経済ｾﾝｻｽ</t>
    <rPh sb="3" eb="5">
      <t>ケイザイ</t>
    </rPh>
    <phoneticPr fontId="2"/>
  </si>
  <si>
    <t>(単位：万円）</t>
    <rPh sb="1" eb="3">
      <t>タンイ</t>
    </rPh>
    <rPh sb="4" eb="6">
      <t>マンエン</t>
    </rPh>
    <phoneticPr fontId="2"/>
  </si>
  <si>
    <t>(単位：百万円）</t>
    <rPh sb="1" eb="3">
      <t>タンイ</t>
    </rPh>
    <rPh sb="4" eb="7">
      <t>ヒャクマンエン</t>
    </rPh>
    <phoneticPr fontId="2"/>
  </si>
  <si>
    <t>平成22年度</t>
    <rPh sb="0" eb="2">
      <t>ヘイセイ</t>
    </rPh>
    <rPh sb="4" eb="6">
      <t>ネンド</t>
    </rPh>
    <phoneticPr fontId="2"/>
  </si>
  <si>
    <t>地域別主要関連指標の推移（平成23年度～令和3年度）</t>
    <rPh sb="0" eb="2">
      <t>チイキ</t>
    </rPh>
    <rPh sb="2" eb="3">
      <t>ベツ</t>
    </rPh>
    <rPh sb="7" eb="9">
      <t>シヒョウ</t>
    </rPh>
    <rPh sb="18" eb="19">
      <t>ド</t>
    </rPh>
    <rPh sb="20" eb="22">
      <t>レイワ</t>
    </rPh>
    <rPh sb="23" eb="25">
      <t>ネンド</t>
    </rPh>
    <rPh sb="24" eb="25">
      <t>ドヘイネンド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</si>
  <si>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</si>
  <si>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94.5</t>
  </si>
  <si>
    <t>94.3</t>
  </si>
  <si>
    <t>94.2</t>
  </si>
  <si>
    <t>94.4</t>
  </si>
  <si>
    <t>96.7</t>
  </si>
  <si>
    <t>97.6</t>
  </si>
  <si>
    <t>97.8</t>
  </si>
  <si>
    <t>98.0</t>
  </si>
  <si>
    <t>98.7</t>
  </si>
  <si>
    <t>99.3</t>
  </si>
  <si>
    <t>100.0</t>
  </si>
  <si>
    <t>2010年度</t>
    <rPh sb="4" eb="6">
      <t>ネンド</t>
    </rPh>
    <phoneticPr fontId="2"/>
  </si>
  <si>
    <t>2023年度</t>
    <rPh sb="4" eb="6">
      <t>ネンド</t>
    </rPh>
    <phoneticPr fontId="2"/>
  </si>
  <si>
    <t>2024年</t>
    <rPh sb="4" eb="5">
      <t>ネン</t>
    </rPh>
    <phoneticPr fontId="2"/>
  </si>
  <si>
    <t>1970年</t>
    <rPh sb="4" eb="5">
      <t>ネン</t>
    </rPh>
    <phoneticPr fontId="2"/>
  </si>
  <si>
    <t>1980年</t>
    <rPh sb="4" eb="5">
      <t>ネン</t>
    </rPh>
    <phoneticPr fontId="2"/>
  </si>
  <si>
    <t>1991年</t>
    <rPh sb="4" eb="5">
      <t>ネン</t>
    </rPh>
    <phoneticPr fontId="2"/>
  </si>
  <si>
    <t>2020年</t>
    <rPh sb="4" eb="5">
      <t>ネン</t>
    </rPh>
    <phoneticPr fontId="2"/>
  </si>
  <si>
    <t>1990年</t>
    <rPh sb="4" eb="5">
      <t>ネン</t>
    </rPh>
    <phoneticPr fontId="2"/>
  </si>
  <si>
    <t>2022年</t>
    <rPh sb="4" eb="5">
      <t>ネン</t>
    </rPh>
    <phoneticPr fontId="2"/>
  </si>
  <si>
    <t>1990年度</t>
    <rPh sb="4" eb="6">
      <t>ネンド</t>
    </rPh>
    <phoneticPr fontId="2"/>
  </si>
  <si>
    <t>2019年度</t>
    <rPh sb="4" eb="6">
      <t>ネンド</t>
    </rPh>
    <phoneticPr fontId="2"/>
  </si>
  <si>
    <t>市町関連指標目次</t>
    <rPh sb="0" eb="2">
      <t>シチョウ</t>
    </rPh>
    <rPh sb="2" eb="4">
      <t>カンレン</t>
    </rPh>
    <rPh sb="4" eb="6">
      <t>シヒョウ</t>
    </rPh>
    <rPh sb="6" eb="8">
      <t>モクジ</t>
    </rPh>
    <phoneticPr fontId="2"/>
  </si>
  <si>
    <t>市町別総人口の推移</t>
    <rPh sb="0" eb="2">
      <t>シチョウ</t>
    </rPh>
    <rPh sb="2" eb="3">
      <t>ベツ</t>
    </rPh>
    <rPh sb="3" eb="4">
      <t>ソウ</t>
    </rPh>
    <rPh sb="4" eb="6">
      <t>ジンコウ</t>
    </rPh>
    <rPh sb="7" eb="9">
      <t>スイイ</t>
    </rPh>
    <phoneticPr fontId="2"/>
  </si>
  <si>
    <t>参考</t>
    <rPh sb="0" eb="2">
      <t>サンコウ</t>
    </rPh>
    <phoneticPr fontId="2"/>
  </si>
  <si>
    <t>市町民経済計算推計方法</t>
    <rPh sb="0" eb="3">
      <t>シチョウミン</t>
    </rPh>
    <rPh sb="3" eb="5">
      <t>ケイザイ</t>
    </rPh>
    <rPh sb="5" eb="7">
      <t>ケイサン</t>
    </rPh>
    <rPh sb="7" eb="9">
      <t>スイケイ</t>
    </rPh>
    <rPh sb="9" eb="11">
      <t>ホウホウ</t>
    </rPh>
    <phoneticPr fontId="2"/>
  </si>
  <si>
    <t>製造業出荷額等</t>
  </si>
  <si>
    <t>経済構造実態調査</t>
    <rPh sb="0" eb="8">
      <t>ケイザイコウゾウジッタイチョウサ</t>
    </rPh>
    <phoneticPr fontId="2"/>
  </si>
  <si>
    <t>丹波篠山市</t>
  </si>
  <si>
    <t>2021年</t>
    <rPh sb="4" eb="5">
      <t>ネン</t>
    </rPh>
    <phoneticPr fontId="2"/>
  </si>
  <si>
    <t>（単位：万円）</t>
    <rPh sb="1" eb="3">
      <t>タンイ</t>
    </rPh>
    <rPh sb="4" eb="6">
      <t>マンエン</t>
    </rPh>
    <phoneticPr fontId="2"/>
  </si>
  <si>
    <t>令和6年</t>
    <rPh sb="0" eb="2">
      <t>レイワ</t>
    </rPh>
    <rPh sb="3" eb="4">
      <t>ネン</t>
    </rPh>
    <phoneticPr fontId="35"/>
  </si>
  <si>
    <t>県推計人口</t>
    <rPh sb="0" eb="1">
      <t>ケン</t>
    </rPh>
    <rPh sb="1" eb="3">
      <t>スイケイ</t>
    </rPh>
    <rPh sb="3" eb="5">
      <t>ジンコウ</t>
    </rPh>
    <phoneticPr fontId="30"/>
  </si>
  <si>
    <t>神戸地域</t>
    <rPh sb="0" eb="2">
      <t>コウベ</t>
    </rPh>
    <rPh sb="2" eb="4">
      <t>チイキ</t>
    </rPh>
    <phoneticPr fontId="2"/>
  </si>
  <si>
    <t>丹波篠山市</t>
    <rPh sb="0" eb="2">
      <t>タンバ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</si>
</sst>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;&quot;▲ &quot;#,##0.0"/>
    <numFmt numFmtId="177" formatCode="#,##0;&quot;▲ &quot;#,##0"/>
    <numFmt numFmtId="178" formatCode="#,##0_ "/>
    <numFmt numFmtId="179" formatCode="0.0_ "/>
    <numFmt numFmtId="180" formatCode="#,##0_ ;[Red]\-#,##0\ "/>
    <numFmt numFmtId="181" formatCode="0_);[Red]\(0\)"/>
    <numFmt numFmtId="182" formatCode="#&quot;¥&quot;\!\ ###&quot;¥&quot;\!\ ##0"/>
    <numFmt numFmtId="183" formatCode="0;&quot;▲ &quot;0"/>
  </numFmts>
  <fonts count="5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0.5"/>
      <color indexed="63"/>
      <name val="ＭＳ Ｐゴシック"/>
      <family val="3"/>
      <charset val="128"/>
    </font>
    <font>
      <b/>
      <sz val="10.5"/>
      <color indexed="63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5"/>
        <bgColor indexed="8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3" fillId="0" borderId="0">
      <alignment vertical="center"/>
    </xf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24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8" borderId="2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8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21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2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9" fillId="0" borderId="0"/>
    <xf numFmtId="0" fontId="52" fillId="0" borderId="0" applyNumberFormat="0" applyFill="0" applyBorder="0" applyAlignment="0" applyProtection="0"/>
  </cellStyleXfs>
  <cellXfs count="50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176" fontId="5" fillId="3" borderId="11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6" borderId="2" xfId="0" applyFont="1" applyFill="1" applyBorder="1" applyAlignment="1">
      <alignment horizontal="center" vertical="center"/>
    </xf>
    <xf numFmtId="38" fontId="0" fillId="36" borderId="0" xfId="1" applyFont="1" applyFill="1" applyBorder="1" applyAlignment="1">
      <alignment horizontal="right" vertical="center"/>
    </xf>
    <xf numFmtId="38" fontId="0" fillId="36" borderId="1" xfId="1" applyFont="1" applyFill="1" applyBorder="1" applyAlignment="1">
      <alignment vertical="center"/>
    </xf>
    <xf numFmtId="38" fontId="0" fillId="36" borderId="0" xfId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38" fontId="31" fillId="0" borderId="0" xfId="1" applyFont="1" applyBorder="1" applyAlignment="1">
      <alignment vertical="center"/>
    </xf>
    <xf numFmtId="0" fontId="34" fillId="0" borderId="0" xfId="0" applyFont="1"/>
    <xf numFmtId="38" fontId="1" fillId="36" borderId="0" xfId="1" applyFont="1" applyFill="1" applyBorder="1"/>
    <xf numFmtId="38" fontId="1" fillId="36" borderId="2" xfId="1" applyFont="1" applyFill="1" applyBorder="1"/>
    <xf numFmtId="38" fontId="1" fillId="36" borderId="1" xfId="1" applyFont="1" applyFill="1" applyBorder="1"/>
    <xf numFmtId="38" fontId="1" fillId="0" borderId="0" xfId="1" applyFont="1"/>
    <xf numFmtId="38" fontId="1" fillId="0" borderId="0" xfId="1" applyFont="1" applyFill="1"/>
    <xf numFmtId="38" fontId="1" fillId="36" borderId="26" xfId="1" applyFont="1" applyFill="1" applyBorder="1"/>
    <xf numFmtId="38" fontId="1" fillId="0" borderId="0" xfId="1" applyFont="1" applyFill="1" applyBorder="1"/>
    <xf numFmtId="38" fontId="1" fillId="36" borderId="0" xfId="1" applyFont="1" applyFill="1"/>
    <xf numFmtId="181" fontId="1" fillId="36" borderId="0" xfId="1" applyNumberFormat="1" applyFont="1" applyFill="1" applyBorder="1"/>
    <xf numFmtId="38" fontId="0" fillId="36" borderId="2" xfId="1" applyFont="1" applyFill="1" applyBorder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57" fontId="29" fillId="2" borderId="2" xfId="0" applyNumberFormat="1" applyFont="1" applyFill="1" applyBorder="1" applyAlignment="1">
      <alignment horizontal="center" vertical="center"/>
    </xf>
    <xf numFmtId="38" fontId="29" fillId="0" borderId="0" xfId="47" applyFont="1" applyFill="1" applyBorder="1" applyAlignment="1">
      <alignment vertical="center"/>
    </xf>
    <xf numFmtId="38" fontId="29" fillId="2" borderId="0" xfId="47" applyFont="1" applyFill="1" applyBorder="1">
      <alignment vertical="center"/>
    </xf>
    <xf numFmtId="38" fontId="0" fillId="36" borderId="2" xfId="1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6" borderId="0" xfId="0" applyFont="1" applyFill="1" applyAlignment="1">
      <alignment vertical="center"/>
    </xf>
    <xf numFmtId="0" fontId="29" fillId="36" borderId="10" xfId="0" applyFont="1" applyFill="1" applyBorder="1" applyAlignment="1">
      <alignment horizontal="center" vertical="center"/>
    </xf>
    <xf numFmtId="0" fontId="29" fillId="36" borderId="9" xfId="0" applyFont="1" applyFill="1" applyBorder="1" applyAlignment="1">
      <alignment horizontal="center" vertical="center"/>
    </xf>
    <xf numFmtId="0" fontId="29" fillId="36" borderId="8" xfId="0" applyFont="1" applyFill="1" applyBorder="1" applyAlignment="1">
      <alignment horizontal="center" vertical="center"/>
    </xf>
    <xf numFmtId="38" fontId="0" fillId="36" borderId="1" xfId="1" applyFont="1" applyFill="1" applyBorder="1" applyAlignment="1">
      <alignment horizontal="right" vertical="center"/>
    </xf>
    <xf numFmtId="38" fontId="29" fillId="36" borderId="0" xfId="47" applyFont="1" applyFill="1" applyBorder="1" applyAlignment="1">
      <alignment vertical="center"/>
    </xf>
    <xf numFmtId="38" fontId="0" fillId="36" borderId="0" xfId="1" applyFont="1" applyFill="1" applyBorder="1" applyAlignment="1">
      <alignment horizontal="center" vertical="center"/>
    </xf>
    <xf numFmtId="0" fontId="29" fillId="36" borderId="12" xfId="0" applyFont="1" applyFill="1" applyBorder="1" applyAlignment="1">
      <alignment horizontal="center" vertical="center"/>
    </xf>
    <xf numFmtId="0" fontId="29" fillId="36" borderId="7" xfId="0" applyFont="1" applyFill="1" applyBorder="1" applyAlignment="1">
      <alignment horizontal="center" vertical="center"/>
    </xf>
    <xf numFmtId="0" fontId="29" fillId="36" borderId="6" xfId="0" applyFont="1" applyFill="1" applyBorder="1" applyAlignment="1">
      <alignment horizontal="center" vertical="center"/>
    </xf>
    <xf numFmtId="38" fontId="0" fillId="36" borderId="0" xfId="1" applyFont="1" applyFill="1" applyBorder="1"/>
    <xf numFmtId="0" fontId="29" fillId="3" borderId="14" xfId="0" applyFont="1" applyFill="1" applyBorder="1" applyAlignment="1">
      <alignment horizontal="center" vertical="center"/>
    </xf>
    <xf numFmtId="38" fontId="0" fillId="36" borderId="12" xfId="1" applyFont="1" applyFill="1" applyBorder="1" applyAlignment="1">
      <alignment horizontal="right" vertical="center"/>
    </xf>
    <xf numFmtId="38" fontId="0" fillId="36" borderId="6" xfId="1" applyFont="1" applyFill="1" applyBorder="1" applyAlignment="1">
      <alignment horizontal="right" vertical="center"/>
    </xf>
    <xf numFmtId="176" fontId="0" fillId="36" borderId="0" xfId="1" applyNumberFormat="1" applyFont="1" applyFill="1" applyBorder="1" applyAlignment="1">
      <alignment horizontal="right" vertical="center"/>
    </xf>
    <xf numFmtId="176" fontId="0" fillId="36" borderId="0" xfId="1" applyNumberFormat="1" applyFont="1" applyFill="1" applyBorder="1" applyAlignment="1">
      <alignment vertical="center"/>
    </xf>
    <xf numFmtId="176" fontId="0" fillId="36" borderId="1" xfId="1" applyNumberFormat="1" applyFont="1" applyFill="1" applyBorder="1" applyAlignment="1">
      <alignment horizontal="right" vertical="center"/>
    </xf>
    <xf numFmtId="176" fontId="0" fillId="36" borderId="2" xfId="1" applyNumberFormat="1" applyFont="1" applyFill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38" fontId="29" fillId="0" borderId="0" xfId="0" applyNumberFormat="1" applyFont="1" applyAlignment="1">
      <alignment vertical="center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/>
    </xf>
    <xf numFmtId="0" fontId="29" fillId="35" borderId="0" xfId="0" applyFont="1" applyFill="1"/>
    <xf numFmtId="57" fontId="29" fillId="0" borderId="0" xfId="0" applyNumberFormat="1" applyFont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9" fillId="36" borderId="1" xfId="0" applyFont="1" applyFill="1" applyBorder="1" applyAlignment="1">
      <alignment horizontal="center" vertical="center"/>
    </xf>
    <xf numFmtId="0" fontId="29" fillId="37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29" fillId="36" borderId="2" xfId="0" applyFont="1" applyFill="1" applyBorder="1" applyAlignment="1">
      <alignment horizontal="center" vertical="center"/>
    </xf>
    <xf numFmtId="0" fontId="29" fillId="34" borderId="2" xfId="0" applyFont="1" applyFill="1" applyBorder="1" applyAlignment="1">
      <alignment horizontal="center" vertical="center"/>
    </xf>
    <xf numFmtId="183" fontId="29" fillId="36" borderId="2" xfId="1" applyNumberFormat="1" applyFont="1" applyFill="1" applyBorder="1" applyAlignment="1">
      <alignment horizontal="center" vertical="center"/>
    </xf>
    <xf numFmtId="183" fontId="29" fillId="36" borderId="2" xfId="0" applyNumberFormat="1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8" fillId="34" borderId="6" xfId="45" applyFont="1" applyFill="1" applyBorder="1"/>
    <xf numFmtId="49" fontId="38" fillId="34" borderId="12" xfId="45" applyNumberFormat="1" applyFont="1" applyFill="1" applyBorder="1"/>
    <xf numFmtId="38" fontId="0" fillId="34" borderId="0" xfId="1" applyFont="1" applyFill="1" applyAlignment="1">
      <alignment vertical="center"/>
    </xf>
    <xf numFmtId="0" fontId="38" fillId="35" borderId="6" xfId="45" applyFont="1" applyFill="1" applyBorder="1"/>
    <xf numFmtId="49" fontId="37" fillId="35" borderId="12" xfId="45" applyNumberFormat="1" applyFont="1" applyFill="1" applyBorder="1"/>
    <xf numFmtId="38" fontId="0" fillId="35" borderId="0" xfId="1" applyFont="1" applyFill="1" applyAlignment="1">
      <alignment vertical="center"/>
    </xf>
    <xf numFmtId="0" fontId="38" fillId="0" borderId="6" xfId="45" applyFont="1" applyBorder="1"/>
    <xf numFmtId="49" fontId="38" fillId="0" borderId="12" xfId="45" applyNumberFormat="1" applyFont="1" applyBorder="1"/>
    <xf numFmtId="38" fontId="0" fillId="0" borderId="0" xfId="1" applyFont="1" applyAlignment="1">
      <alignment vertical="center"/>
    </xf>
    <xf numFmtId="0" fontId="38" fillId="34" borderId="6" xfId="48" applyFont="1" applyFill="1" applyBorder="1"/>
    <xf numFmtId="0" fontId="37" fillId="0" borderId="6" xfId="48" applyFont="1" applyBorder="1"/>
    <xf numFmtId="49" fontId="37" fillId="0" borderId="12" xfId="45" applyNumberFormat="1" applyFont="1" applyBorder="1" applyAlignment="1">
      <alignment horizontal="right"/>
    </xf>
    <xf numFmtId="0" fontId="37" fillId="0" borderId="6" xfId="48" applyFont="1" applyBorder="1" applyAlignment="1">
      <alignment horizontal="right"/>
    </xf>
    <xf numFmtId="0" fontId="38" fillId="34" borderId="12" xfId="0" applyFont="1" applyFill="1" applyBorder="1"/>
    <xf numFmtId="49" fontId="37" fillId="0" borderId="12" xfId="45" applyNumberFormat="1" applyFont="1" applyBorder="1"/>
    <xf numFmtId="0" fontId="38" fillId="34" borderId="12" xfId="0" applyFont="1" applyFill="1" applyBorder="1" applyAlignment="1">
      <alignment horizontal="left"/>
    </xf>
    <xf numFmtId="0" fontId="37" fillId="0" borderId="6" xfId="45" applyFont="1" applyBorder="1"/>
    <xf numFmtId="0" fontId="37" fillId="0" borderId="12" xfId="0" applyFont="1" applyBorder="1" applyAlignment="1">
      <alignment horizontal="left"/>
    </xf>
    <xf numFmtId="182" fontId="38" fillId="34" borderId="12" xfId="48" applyNumberFormat="1" applyFont="1" applyFill="1" applyBorder="1" applyAlignment="1">
      <alignment horizontal="left"/>
    </xf>
    <xf numFmtId="182" fontId="37" fillId="0" borderId="12" xfId="48" applyNumberFormat="1" applyFont="1" applyBorder="1" applyAlignment="1">
      <alignment horizontal="left"/>
    </xf>
    <xf numFmtId="0" fontId="38" fillId="34" borderId="12" xfId="45" applyFont="1" applyFill="1" applyBorder="1"/>
    <xf numFmtId="182" fontId="38" fillId="34" borderId="12" xfId="48" applyNumberFormat="1" applyFont="1" applyFill="1" applyBorder="1"/>
    <xf numFmtId="182" fontId="37" fillId="0" borderId="12" xfId="48" applyNumberFormat="1" applyFont="1" applyBorder="1"/>
    <xf numFmtId="0" fontId="3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0" fillId="38" borderId="0" xfId="0" applyFont="1" applyFill="1" applyAlignment="1">
      <alignment vertical="center"/>
    </xf>
    <xf numFmtId="0" fontId="42" fillId="0" borderId="0" xfId="0" applyFont="1" applyAlignment="1">
      <alignment vertical="center"/>
    </xf>
    <xf numFmtId="0" fontId="5" fillId="0" borderId="0" xfId="45" applyFont="1" applyAlignment="1">
      <alignment horizontal="center"/>
    </xf>
    <xf numFmtId="0" fontId="43" fillId="36" borderId="0" xfId="0" applyFont="1" applyFill="1" applyAlignment="1">
      <alignment vertical="center"/>
    </xf>
    <xf numFmtId="0" fontId="44" fillId="36" borderId="0" xfId="0" applyFont="1" applyFill="1" applyAlignment="1">
      <alignment vertical="center"/>
    </xf>
    <xf numFmtId="0" fontId="29" fillId="36" borderId="1" xfId="0" applyFont="1" applyFill="1" applyBorder="1" applyAlignment="1">
      <alignment vertical="center"/>
    </xf>
    <xf numFmtId="0" fontId="29" fillId="2" borderId="2" xfId="0" applyFont="1" applyFill="1" applyBorder="1" applyAlignment="1">
      <alignment vertical="center"/>
    </xf>
    <xf numFmtId="57" fontId="29" fillId="36" borderId="2" xfId="0" applyNumberFormat="1" applyFont="1" applyFill="1" applyBorder="1" applyAlignment="1">
      <alignment horizontal="center" vertical="center"/>
    </xf>
    <xf numFmtId="57" fontId="29" fillId="2" borderId="2" xfId="0" quotePrefix="1" applyNumberFormat="1" applyFont="1" applyFill="1" applyBorder="1" applyAlignment="1">
      <alignment horizontal="center" vertical="center"/>
    </xf>
    <xf numFmtId="38" fontId="29" fillId="36" borderId="0" xfId="1" applyFont="1" applyFill="1" applyBorder="1" applyAlignment="1">
      <alignment vertical="center"/>
    </xf>
    <xf numFmtId="38" fontId="29" fillId="0" borderId="0" xfId="1" applyFont="1" applyFill="1" applyBorder="1" applyAlignment="1">
      <alignment vertical="center"/>
    </xf>
    <xf numFmtId="38" fontId="29" fillId="2" borderId="0" xfId="1" applyFont="1" applyFill="1" applyBorder="1" applyAlignment="1">
      <alignment vertical="center"/>
    </xf>
    <xf numFmtId="38" fontId="31" fillId="0" borderId="0" xfId="47" applyFont="1" applyBorder="1">
      <alignment vertical="center"/>
    </xf>
    <xf numFmtId="38" fontId="37" fillId="36" borderId="1" xfId="1" applyFont="1" applyFill="1" applyBorder="1" applyAlignment="1">
      <alignment horizontal="right"/>
    </xf>
    <xf numFmtId="38" fontId="37" fillId="36" borderId="0" xfId="1" applyFont="1" applyFill="1" applyBorder="1" applyAlignment="1">
      <alignment horizontal="right"/>
    </xf>
    <xf numFmtId="38" fontId="37" fillId="36" borderId="2" xfId="1" applyFont="1" applyFill="1" applyBorder="1" applyAlignment="1">
      <alignment horizontal="right"/>
    </xf>
    <xf numFmtId="38" fontId="29" fillId="36" borderId="26" xfId="47" applyFont="1" applyFill="1" applyBorder="1" applyAlignment="1">
      <alignment vertical="center"/>
    </xf>
    <xf numFmtId="38" fontId="29" fillId="36" borderId="26" xfId="1" applyFont="1" applyFill="1" applyBorder="1" applyAlignment="1">
      <alignment vertical="center"/>
    </xf>
    <xf numFmtId="0" fontId="45" fillId="0" borderId="26" xfId="0" applyFont="1" applyBorder="1"/>
    <xf numFmtId="0" fontId="48" fillId="0" borderId="0" xfId="0" applyFont="1"/>
    <xf numFmtId="0" fontId="45" fillId="0" borderId="0" xfId="0" applyFont="1"/>
    <xf numFmtId="38" fontId="1" fillId="0" borderId="26" xfId="1" applyFont="1" applyBorder="1"/>
    <xf numFmtId="0" fontId="5" fillId="3" borderId="28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9" fillId="0" borderId="6" xfId="0" applyFont="1" applyBorder="1"/>
    <xf numFmtId="0" fontId="49" fillId="0" borderId="6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3" xfId="0" applyFont="1" applyBorder="1" applyAlignment="1">
      <alignment vertical="center"/>
    </xf>
    <xf numFmtId="49" fontId="34" fillId="0" borderId="1" xfId="0" applyNumberFormat="1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vertical="center" shrinkToFit="1"/>
    </xf>
    <xf numFmtId="0" fontId="34" fillId="0" borderId="1" xfId="0" applyFont="1" applyBorder="1" applyAlignment="1">
      <alignment vertical="center" wrapText="1"/>
    </xf>
    <xf numFmtId="0" fontId="34" fillId="0" borderId="5" xfId="0" applyFont="1" applyBorder="1" applyAlignment="1">
      <alignment horizontal="right" vertical="center"/>
    </xf>
    <xf numFmtId="0" fontId="49" fillId="0" borderId="12" xfId="0" applyFont="1" applyBorder="1" applyAlignment="1">
      <alignment vertical="center" shrinkToFit="1"/>
    </xf>
    <xf numFmtId="0" fontId="49" fillId="0" borderId="0" xfId="0" applyFont="1" applyAlignment="1">
      <alignment vertical="center"/>
    </xf>
    <xf numFmtId="0" fontId="49" fillId="0" borderId="10" xfId="0" applyFont="1" applyBorder="1" applyAlignment="1">
      <alignment vertical="center" shrinkToFit="1"/>
    </xf>
    <xf numFmtId="38" fontId="0" fillId="0" borderId="0" xfId="1" applyFont="1"/>
    <xf numFmtId="38" fontId="0" fillId="0" borderId="26" xfId="1" applyFont="1" applyBorder="1"/>
    <xf numFmtId="38" fontId="1" fillId="36" borderId="0" xfId="1" applyFont="1" applyFill="1" applyBorder="1" applyProtection="1"/>
    <xf numFmtId="38" fontId="1" fillId="36" borderId="0" xfId="1" applyFont="1" applyFill="1" applyBorder="1" applyAlignment="1">
      <alignment horizontal="center"/>
    </xf>
    <xf numFmtId="38" fontId="0" fillId="0" borderId="2" xfId="1" applyFont="1" applyBorder="1"/>
    <xf numFmtId="38" fontId="0" fillId="2" borderId="0" xfId="1" applyFont="1" applyFill="1"/>
    <xf numFmtId="38" fontId="0" fillId="0" borderId="0" xfId="1" applyFont="1" applyBorder="1"/>
    <xf numFmtId="177" fontId="44" fillId="36" borderId="0" xfId="0" applyNumberFormat="1" applyFont="1" applyFill="1" applyAlignment="1">
      <alignment horizontal="right"/>
    </xf>
    <xf numFmtId="177" fontId="44" fillId="0" borderId="0" xfId="0" applyNumberFormat="1" applyFont="1" applyAlignment="1">
      <alignment horizontal="right" vertical="center"/>
    </xf>
    <xf numFmtId="177" fontId="51" fillId="0" borderId="0" xfId="0" applyNumberFormat="1" applyFont="1" applyAlignment="1">
      <alignment horizontal="right" vertical="center"/>
    </xf>
    <xf numFmtId="177" fontId="0" fillId="0" borderId="0" xfId="0" applyNumberFormat="1" applyAlignment="1">
      <alignment horizontal="right"/>
    </xf>
    <xf numFmtId="177" fontId="42" fillId="36" borderId="1" xfId="0" applyNumberFormat="1" applyFont="1" applyFill="1" applyBorder="1" applyAlignment="1">
      <alignment horizontal="right"/>
    </xf>
    <xf numFmtId="177" fontId="1" fillId="36" borderId="1" xfId="45" applyNumberFormat="1" applyFont="1" applyFill="1" applyBorder="1" applyAlignment="1">
      <alignment horizontal="right" vertical="center" wrapText="1"/>
    </xf>
    <xf numFmtId="177" fontId="42" fillId="36" borderId="2" xfId="0" applyNumberFormat="1" applyFont="1" applyFill="1" applyBorder="1" applyAlignment="1">
      <alignment horizontal="right"/>
    </xf>
    <xf numFmtId="177" fontId="0" fillId="36" borderId="2" xfId="0" applyNumberFormat="1" applyFill="1" applyBorder="1" applyAlignment="1">
      <alignment horizontal="right"/>
    </xf>
    <xf numFmtId="183" fontId="0" fillId="36" borderId="2" xfId="0" applyNumberFormat="1" applyFill="1" applyBorder="1" applyAlignment="1">
      <alignment horizontal="right"/>
    </xf>
    <xf numFmtId="177" fontId="44" fillId="36" borderId="0" xfId="45" applyNumberFormat="1" applyFont="1" applyFill="1" applyAlignment="1">
      <alignment horizontal="right"/>
    </xf>
    <xf numFmtId="177" fontId="44" fillId="36" borderId="0" xfId="48" applyNumberFormat="1" applyFont="1" applyFill="1" applyAlignment="1">
      <alignment horizontal="right"/>
    </xf>
    <xf numFmtId="177" fontId="0" fillId="36" borderId="0" xfId="0" applyNumberFormat="1" applyFill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0" fillId="36" borderId="26" xfId="0" applyNumberFormat="1" applyFill="1" applyBorder="1" applyAlignment="1">
      <alignment horizontal="right" vertical="center"/>
    </xf>
    <xf numFmtId="177" fontId="0" fillId="36" borderId="1" xfId="0" applyNumberFormat="1" applyFill="1" applyBorder="1" applyAlignment="1">
      <alignment horizontal="right" vertical="center"/>
    </xf>
    <xf numFmtId="177" fontId="0" fillId="36" borderId="3" xfId="0" applyNumberFormat="1" applyFill="1" applyBorder="1" applyAlignment="1">
      <alignment horizontal="right" vertical="center" wrapText="1"/>
    </xf>
    <xf numFmtId="177" fontId="0" fillId="36" borderId="1" xfId="0" applyNumberFormat="1" applyFill="1" applyBorder="1" applyAlignment="1">
      <alignment horizontal="right" vertical="center" wrapText="1"/>
    </xf>
    <xf numFmtId="177" fontId="0" fillId="36" borderId="5" xfId="0" applyNumberFormat="1" applyFill="1" applyBorder="1" applyAlignment="1">
      <alignment horizontal="right" vertical="center" wrapText="1"/>
    </xf>
    <xf numFmtId="177" fontId="0" fillId="0" borderId="1" xfId="0" applyNumberForma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7" fontId="0" fillId="0" borderId="4" xfId="0" applyNumberFormat="1" applyBorder="1" applyAlignment="1">
      <alignment horizontal="right" vertical="center"/>
    </xf>
    <xf numFmtId="177" fontId="0" fillId="36" borderId="8" xfId="0" applyNumberFormat="1" applyFill="1" applyBorder="1" applyAlignment="1">
      <alignment horizontal="right" vertical="center"/>
    </xf>
    <xf numFmtId="177" fontId="0" fillId="36" borderId="2" xfId="0" applyNumberFormat="1" applyFill="1" applyBorder="1" applyAlignment="1">
      <alignment horizontal="right" vertical="center"/>
    </xf>
    <xf numFmtId="177" fontId="0" fillId="36" borderId="10" xfId="0" applyNumberFormat="1" applyFill="1" applyBorder="1" applyAlignment="1">
      <alignment horizontal="right" vertical="center"/>
    </xf>
    <xf numFmtId="177" fontId="0" fillId="36" borderId="9" xfId="0" applyNumberFormat="1" applyFill="1" applyBorder="1" applyAlignment="1">
      <alignment horizontal="right" vertical="center"/>
    </xf>
    <xf numFmtId="177" fontId="0" fillId="36" borderId="7" xfId="0" applyNumberFormat="1" applyFill="1" applyBorder="1" applyAlignment="1">
      <alignment horizontal="right" vertical="center"/>
    </xf>
    <xf numFmtId="177" fontId="1" fillId="36" borderId="6" xfId="1" applyNumberFormat="1" applyFont="1" applyFill="1" applyBorder="1" applyAlignment="1">
      <alignment horizontal="right" vertical="center"/>
    </xf>
    <xf numFmtId="177" fontId="1" fillId="36" borderId="0" xfId="1" applyNumberFormat="1" applyFont="1" applyFill="1" applyBorder="1" applyAlignment="1">
      <alignment horizontal="right" vertical="center"/>
    </xf>
    <xf numFmtId="177" fontId="1" fillId="35" borderId="0" xfId="1" applyNumberFormat="1" applyFont="1" applyFill="1" applyBorder="1" applyAlignment="1">
      <alignment horizontal="right" vertical="center"/>
    </xf>
    <xf numFmtId="177" fontId="1" fillId="35" borderId="12" xfId="1" applyNumberFormat="1" applyFont="1" applyFill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35" borderId="7" xfId="1" applyNumberFormat="1" applyFont="1" applyFill="1" applyBorder="1" applyAlignment="1">
      <alignment horizontal="right" vertical="center"/>
    </xf>
    <xf numFmtId="177" fontId="0" fillId="36" borderId="4" xfId="0" applyNumberFormat="1" applyFill="1" applyBorder="1" applyAlignment="1">
      <alignment horizontal="right" vertical="center"/>
    </xf>
    <xf numFmtId="177" fontId="1" fillId="39" borderId="12" xfId="1" applyNumberFormat="1" applyFont="1" applyFill="1" applyBorder="1" applyAlignment="1">
      <alignment horizontal="right" vertical="center"/>
    </xf>
    <xf numFmtId="177" fontId="1" fillId="37" borderId="0" xfId="1" applyNumberFormat="1" applyFont="1" applyFill="1" applyBorder="1" applyAlignment="1">
      <alignment horizontal="right" vertical="center"/>
    </xf>
    <xf numFmtId="177" fontId="1" fillId="36" borderId="26" xfId="1" applyNumberFormat="1" applyFont="1" applyFill="1" applyBorder="1" applyAlignment="1">
      <alignment horizontal="right" vertical="center"/>
    </xf>
    <xf numFmtId="177" fontId="1" fillId="36" borderId="27" xfId="1" applyNumberFormat="1" applyFont="1" applyFill="1" applyBorder="1" applyAlignment="1">
      <alignment horizontal="right" vertical="center"/>
    </xf>
    <xf numFmtId="177" fontId="1" fillId="0" borderId="26" xfId="1" applyNumberFormat="1" applyFont="1" applyBorder="1" applyAlignment="1">
      <alignment horizontal="right" vertical="center"/>
    </xf>
    <xf numFmtId="177" fontId="1" fillId="35" borderId="27" xfId="1" applyNumberFormat="1" applyFont="1" applyFill="1" applyBorder="1" applyAlignment="1">
      <alignment horizontal="right" vertical="center"/>
    </xf>
    <xf numFmtId="177" fontId="1" fillId="35" borderId="14" xfId="1" applyNumberFormat="1" applyFont="1" applyFill="1" applyBorder="1" applyAlignment="1">
      <alignment horizontal="right" vertical="center"/>
    </xf>
    <xf numFmtId="0" fontId="46" fillId="34" borderId="1" xfId="0" applyFont="1" applyFill="1" applyBorder="1" applyAlignment="1">
      <alignment horizontal="center" vertical="center"/>
    </xf>
    <xf numFmtId="38" fontId="0" fillId="0" borderId="1" xfId="1" applyFont="1" applyBorder="1"/>
    <xf numFmtId="38" fontId="0" fillId="36" borderId="0" xfId="1" applyFont="1" applyFill="1"/>
    <xf numFmtId="38" fontId="0" fillId="36" borderId="2" xfId="1" applyFont="1" applyFill="1" applyBorder="1"/>
    <xf numFmtId="38" fontId="0" fillId="36" borderId="26" xfId="1" applyFont="1" applyFill="1" applyBorder="1" applyAlignment="1">
      <alignment horizontal="center"/>
    </xf>
    <xf numFmtId="38" fontId="0" fillId="36" borderId="1" xfId="1" applyFont="1" applyFill="1" applyBorder="1"/>
    <xf numFmtId="38" fontId="0" fillId="36" borderId="0" xfId="1" applyFont="1" applyFill="1" applyProtection="1">
      <protection locked="0"/>
    </xf>
    <xf numFmtId="38" fontId="0" fillId="36" borderId="26" xfId="1" applyFont="1" applyFill="1" applyBorder="1"/>
    <xf numFmtId="177" fontId="44" fillId="0" borderId="0" xfId="0" applyNumberFormat="1" applyFont="1" applyAlignment="1">
      <alignment horizontal="left" vertical="center"/>
    </xf>
    <xf numFmtId="0" fontId="47" fillId="36" borderId="0" xfId="0" applyFont="1" applyFill="1"/>
    <xf numFmtId="38" fontId="1" fillId="36" borderId="3" xfId="1" applyFont="1" applyFill="1" applyBorder="1"/>
    <xf numFmtId="38" fontId="1" fillId="36" borderId="5" xfId="1" applyFont="1" applyFill="1" applyBorder="1"/>
    <xf numFmtId="38" fontId="1" fillId="36" borderId="6" xfId="1" applyFont="1" applyFill="1" applyBorder="1"/>
    <xf numFmtId="38" fontId="1" fillId="36" borderId="6" xfId="1" applyFont="1" applyFill="1" applyBorder="1" applyAlignment="1">
      <alignment horizontal="center"/>
    </xf>
    <xf numFmtId="38" fontId="1" fillId="36" borderId="12" xfId="1" applyFont="1" applyFill="1" applyBorder="1" applyAlignment="1">
      <alignment horizontal="center"/>
    </xf>
    <xf numFmtId="38" fontId="1" fillId="36" borderId="8" xfId="1" applyFont="1" applyFill="1" applyBorder="1" applyAlignment="1">
      <alignment horizontal="center"/>
    </xf>
    <xf numFmtId="38" fontId="1" fillId="36" borderId="10" xfId="1" applyFont="1" applyFill="1" applyBorder="1" applyAlignment="1">
      <alignment horizontal="center"/>
    </xf>
    <xf numFmtId="38" fontId="1" fillId="36" borderId="2" xfId="1" applyFont="1" applyFill="1" applyBorder="1" applyAlignment="1">
      <alignment horizontal="center"/>
    </xf>
    <xf numFmtId="38" fontId="1" fillId="36" borderId="0" xfId="1" applyFont="1" applyFill="1" applyAlignment="1">
      <alignment horizontal="left"/>
    </xf>
    <xf numFmtId="38" fontId="1" fillId="36" borderId="13" xfId="1" applyFont="1" applyFill="1" applyBorder="1" applyAlignment="1">
      <alignment horizontal="center"/>
    </xf>
    <xf numFmtId="38" fontId="1" fillId="36" borderId="27" xfId="1" applyFont="1" applyFill="1" applyBorder="1" applyAlignment="1">
      <alignment horizontal="center"/>
    </xf>
    <xf numFmtId="38" fontId="1" fillId="36" borderId="6" xfId="1" applyFont="1" applyFill="1" applyBorder="1" applyProtection="1"/>
    <xf numFmtId="38" fontId="1" fillId="36" borderId="8" xfId="1" applyFont="1" applyFill="1" applyBorder="1"/>
    <xf numFmtId="38" fontId="1" fillId="36" borderId="0" xfId="1" applyFont="1" applyFill="1" applyAlignment="1">
      <alignment horizontal="center"/>
    </xf>
    <xf numFmtId="183" fontId="1" fillId="36" borderId="0" xfId="1" applyNumberFormat="1" applyFont="1" applyFill="1" applyBorder="1"/>
    <xf numFmtId="183" fontId="1" fillId="36" borderId="6" xfId="1" applyNumberFormat="1" applyFont="1" applyFill="1" applyBorder="1"/>
    <xf numFmtId="183" fontId="1" fillId="36" borderId="12" xfId="1" applyNumberFormat="1" applyFont="1" applyFill="1" applyBorder="1"/>
    <xf numFmtId="0" fontId="1" fillId="36" borderId="0" xfId="0" applyFont="1" applyFill="1"/>
    <xf numFmtId="38" fontId="1" fillId="36" borderId="0" xfId="1" applyFont="1" applyFill="1" applyAlignment="1" applyProtection="1">
      <alignment horizontal="center"/>
    </xf>
    <xf numFmtId="183" fontId="1" fillId="36" borderId="6" xfId="1" applyNumberFormat="1" applyFont="1" applyFill="1" applyBorder="1" applyAlignment="1">
      <alignment horizontal="center"/>
    </xf>
    <xf numFmtId="183" fontId="1" fillId="36" borderId="0" xfId="1" applyNumberFormat="1" applyFont="1" applyFill="1" applyBorder="1" applyAlignment="1">
      <alignment horizontal="center"/>
    </xf>
    <xf numFmtId="38" fontId="1" fillId="36" borderId="26" xfId="1" applyFont="1" applyFill="1" applyBorder="1" applyAlignment="1">
      <alignment horizontal="center"/>
    </xf>
    <xf numFmtId="0" fontId="4" fillId="0" borderId="1" xfId="0" applyFont="1" applyBorder="1"/>
    <xf numFmtId="38" fontId="34" fillId="36" borderId="0" xfId="1" applyFont="1" applyFill="1"/>
    <xf numFmtId="38" fontId="1" fillId="36" borderId="3" xfId="1" applyFont="1" applyFill="1" applyBorder="1" applyAlignment="1">
      <alignment horizontal="center" vertical="center"/>
    </xf>
    <xf numFmtId="38" fontId="5" fillId="3" borderId="0" xfId="1" applyFont="1" applyFill="1" applyAlignment="1">
      <alignment horizontal="right" vertical="center"/>
    </xf>
    <xf numFmtId="38" fontId="5" fillId="3" borderId="2" xfId="1" applyFont="1" applyFill="1" applyBorder="1" applyAlignment="1">
      <alignment horizontal="right" vertical="center"/>
    </xf>
    <xf numFmtId="38" fontId="5" fillId="3" borderId="1" xfId="1" applyFont="1" applyFill="1" applyBorder="1" applyAlignment="1">
      <alignment horizontal="right" vertical="center"/>
    </xf>
    <xf numFmtId="0" fontId="55" fillId="3" borderId="0" xfId="0" applyFont="1" applyFill="1" applyAlignment="1">
      <alignment horizontal="left" vertical="center"/>
    </xf>
    <xf numFmtId="0" fontId="29" fillId="3" borderId="9" xfId="0" applyFont="1" applyFill="1" applyBorder="1" applyAlignment="1">
      <alignment horizontal="center" vertical="center"/>
    </xf>
    <xf numFmtId="176" fontId="0" fillId="36" borderId="12" xfId="1" applyNumberFormat="1" applyFont="1" applyFill="1" applyBorder="1" applyAlignment="1">
      <alignment vertical="center"/>
    </xf>
    <xf numFmtId="176" fontId="0" fillId="36" borderId="5" xfId="1" applyNumberFormat="1" applyFont="1" applyFill="1" applyBorder="1" applyAlignment="1">
      <alignment horizontal="right" vertical="center"/>
    </xf>
    <xf numFmtId="176" fontId="0" fillId="36" borderId="12" xfId="1" applyNumberFormat="1" applyFont="1" applyFill="1" applyBorder="1" applyAlignment="1">
      <alignment horizontal="right" vertical="center"/>
    </xf>
    <xf numFmtId="176" fontId="0" fillId="36" borderId="10" xfId="1" applyNumberFormat="1" applyFont="1" applyFill="1" applyBorder="1" applyAlignment="1">
      <alignment horizontal="right" vertical="center"/>
    </xf>
    <xf numFmtId="38" fontId="0" fillId="36" borderId="12" xfId="1" applyFont="1" applyFill="1" applyBorder="1" applyAlignment="1">
      <alignment horizontal="center" vertical="center"/>
    </xf>
    <xf numFmtId="176" fontId="5" fillId="3" borderId="29" xfId="0" applyNumberFormat="1" applyFont="1" applyFill="1" applyBorder="1" applyAlignment="1">
      <alignment horizontal="center" vertical="center"/>
    </xf>
    <xf numFmtId="38" fontId="0" fillId="36" borderId="5" xfId="1" applyFont="1" applyFill="1" applyBorder="1" applyAlignment="1">
      <alignment vertical="center"/>
    </xf>
    <xf numFmtId="38" fontId="0" fillId="36" borderId="12" xfId="1" applyFont="1" applyFill="1" applyBorder="1" applyAlignment="1">
      <alignment vertical="center"/>
    </xf>
    <xf numFmtId="38" fontId="0" fillId="36" borderId="10" xfId="1" applyFont="1" applyFill="1" applyBorder="1" applyAlignment="1">
      <alignment vertical="center"/>
    </xf>
    <xf numFmtId="38" fontId="0" fillId="36" borderId="5" xfId="1" applyFont="1" applyFill="1" applyBorder="1" applyAlignment="1">
      <alignment horizontal="right" vertical="center"/>
    </xf>
    <xf numFmtId="0" fontId="5" fillId="36" borderId="0" xfId="0" applyFont="1" applyFill="1" applyAlignment="1">
      <alignment horizontal="center" vertical="center"/>
    </xf>
    <xf numFmtId="38" fontId="0" fillId="36" borderId="10" xfId="1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176" fontId="5" fillId="36" borderId="11" xfId="0" applyNumberFormat="1" applyFont="1" applyFill="1" applyBorder="1" applyAlignment="1">
      <alignment vertical="center"/>
    </xf>
    <xf numFmtId="38" fontId="0" fillId="36" borderId="7" xfId="1" applyFont="1" applyFill="1" applyBorder="1" applyAlignment="1">
      <alignment vertical="center"/>
    </xf>
    <xf numFmtId="38" fontId="0" fillId="36" borderId="7" xfId="1" applyFont="1" applyFill="1" applyBorder="1" applyAlignment="1">
      <alignment horizontal="right" vertical="center"/>
    </xf>
    <xf numFmtId="38" fontId="0" fillId="36" borderId="4" xfId="1" applyFont="1" applyFill="1" applyBorder="1" applyAlignment="1">
      <alignment horizontal="right" vertical="center"/>
    </xf>
    <xf numFmtId="38" fontId="0" fillId="36" borderId="7" xfId="1" applyFont="1" applyFill="1" applyBorder="1" applyAlignment="1">
      <alignment horizontal="center" vertical="center"/>
    </xf>
    <xf numFmtId="38" fontId="0" fillId="36" borderId="3" xfId="1" applyFont="1" applyFill="1" applyBorder="1" applyAlignment="1">
      <alignment vertical="center"/>
    </xf>
    <xf numFmtId="38" fontId="0" fillId="36" borderId="6" xfId="1" applyFont="1" applyFill="1" applyBorder="1" applyAlignment="1">
      <alignment vertical="center"/>
    </xf>
    <xf numFmtId="38" fontId="0" fillId="36" borderId="8" xfId="1" applyFont="1" applyFill="1" applyBorder="1" applyAlignment="1">
      <alignment vertical="center"/>
    </xf>
    <xf numFmtId="38" fontId="0" fillId="36" borderId="8" xfId="1" applyFont="1" applyFill="1" applyBorder="1" applyAlignment="1">
      <alignment horizontal="right" vertical="center"/>
    </xf>
    <xf numFmtId="38" fontId="0" fillId="36" borderId="3" xfId="1" applyFont="1" applyFill="1" applyBorder="1" applyAlignment="1">
      <alignment horizontal="right" vertical="center"/>
    </xf>
    <xf numFmtId="38" fontId="0" fillId="36" borderId="6" xfId="1" applyFont="1" applyFill="1" applyBorder="1" applyAlignment="1"/>
    <xf numFmtId="38" fontId="0" fillId="36" borderId="8" xfId="1" applyFont="1" applyFill="1" applyBorder="1" applyAlignment="1"/>
    <xf numFmtId="176" fontId="5" fillId="36" borderId="8" xfId="0" applyNumberFormat="1" applyFont="1" applyFill="1" applyBorder="1" applyAlignment="1">
      <alignment horizontal="center" vertical="center"/>
    </xf>
    <xf numFmtId="176" fontId="5" fillId="36" borderId="2" xfId="0" applyNumberFormat="1" applyFont="1" applyFill="1" applyBorder="1" applyAlignment="1">
      <alignment horizontal="center" vertical="center"/>
    </xf>
    <xf numFmtId="176" fontId="5" fillId="36" borderId="10" xfId="0" applyNumberFormat="1" applyFont="1" applyFill="1" applyBorder="1" applyAlignment="1">
      <alignment horizontal="center" vertical="center"/>
    </xf>
    <xf numFmtId="176" fontId="5" fillId="36" borderId="9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center" vertical="top" wrapText="1"/>
    </xf>
    <xf numFmtId="3" fontId="5" fillId="3" borderId="4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top" wrapText="1"/>
    </xf>
    <xf numFmtId="3" fontId="5" fillId="3" borderId="9" xfId="0" applyNumberFormat="1" applyFont="1" applyFill="1" applyBorder="1" applyAlignment="1">
      <alignment vertical="center"/>
    </xf>
    <xf numFmtId="49" fontId="36" fillId="3" borderId="7" xfId="0" applyNumberFormat="1" applyFont="1" applyFill="1" applyBorder="1" applyAlignment="1">
      <alignment horizontal="left" vertical="center"/>
    </xf>
    <xf numFmtId="49" fontId="5" fillId="3" borderId="7" xfId="0" applyNumberFormat="1" applyFont="1" applyFill="1" applyBorder="1" applyAlignment="1">
      <alignment horizontal="left" vertical="center"/>
    </xf>
    <xf numFmtId="3" fontId="5" fillId="0" borderId="4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left" vertical="top" wrapText="1"/>
    </xf>
    <xf numFmtId="3" fontId="4" fillId="3" borderId="7" xfId="0" applyNumberFormat="1" applyFont="1" applyFill="1" applyBorder="1" applyAlignment="1">
      <alignment vertical="top" wrapText="1" shrinkToFit="1"/>
    </xf>
    <xf numFmtId="0" fontId="5" fillId="3" borderId="7" xfId="0" applyFont="1" applyFill="1" applyBorder="1" applyAlignment="1">
      <alignment vertical="top" wrapText="1" shrinkToFit="1"/>
    </xf>
    <xf numFmtId="0" fontId="5" fillId="3" borderId="9" xfId="0" applyFont="1" applyFill="1" applyBorder="1" applyAlignment="1">
      <alignment vertical="top" wrapText="1" shrinkToFit="1"/>
    </xf>
    <xf numFmtId="3" fontId="5" fillId="3" borderId="7" xfId="0" applyNumberFormat="1" applyFont="1" applyFill="1" applyBorder="1" applyAlignment="1">
      <alignment vertical="center" shrinkToFit="1"/>
    </xf>
    <xf numFmtId="57" fontId="5" fillId="3" borderId="7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vertical="center"/>
    </xf>
    <xf numFmtId="3" fontId="4" fillId="3" borderId="7" xfId="0" applyNumberFormat="1" applyFont="1" applyFill="1" applyBorder="1" applyAlignment="1">
      <alignment vertical="center"/>
    </xf>
    <xf numFmtId="3" fontId="36" fillId="3" borderId="7" xfId="0" applyNumberFormat="1" applyFont="1" applyFill="1" applyBorder="1" applyAlignment="1">
      <alignment vertical="center"/>
    </xf>
    <xf numFmtId="3" fontId="36" fillId="3" borderId="7" xfId="0" applyNumberFormat="1" applyFont="1" applyFill="1" applyBorder="1" applyAlignment="1">
      <alignment horizontal="left" vertical="center"/>
    </xf>
    <xf numFmtId="0" fontId="36" fillId="3" borderId="7" xfId="0" applyFont="1" applyFill="1" applyBorder="1" applyAlignment="1">
      <alignment horizontal="left" vertical="center"/>
    </xf>
    <xf numFmtId="0" fontId="36" fillId="3" borderId="9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3" fontId="5" fillId="3" borderId="7" xfId="0" applyNumberFormat="1" applyFont="1" applyFill="1" applyBorder="1" applyAlignment="1">
      <alignment horizontal="left" vertical="center"/>
    </xf>
    <xf numFmtId="0" fontId="29" fillId="36" borderId="0" xfId="0" applyFont="1" applyFill="1" applyAlignment="1">
      <alignment vertical="center"/>
    </xf>
    <xf numFmtId="0" fontId="29" fillId="36" borderId="0" xfId="0" applyFont="1" applyFill="1" applyAlignment="1">
      <alignment horizontal="center" vertical="center"/>
    </xf>
    <xf numFmtId="0" fontId="5" fillId="0" borderId="0" xfId="0" applyFont="1"/>
    <xf numFmtId="0" fontId="0" fillId="36" borderId="0" xfId="0" applyFill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shrinkToFit="1"/>
    </xf>
    <xf numFmtId="0" fontId="0" fillId="0" borderId="0" xfId="0" applyAlignment="1">
      <alignment horizontal="right" shrinkToFit="1"/>
    </xf>
    <xf numFmtId="0" fontId="0" fillId="0" borderId="1" xfId="0" applyBorder="1"/>
    <xf numFmtId="0" fontId="0" fillId="36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6" borderId="1" xfId="0" applyFill="1" applyBorder="1" applyAlignment="1">
      <alignment horizontal="center" vertical="center"/>
    </xf>
    <xf numFmtId="0" fontId="0" fillId="36" borderId="2" xfId="0" applyFill="1" applyBorder="1"/>
    <xf numFmtId="37" fontId="0" fillId="0" borderId="0" xfId="0" applyNumberFormat="1"/>
    <xf numFmtId="37" fontId="0" fillId="0" borderId="2" xfId="0" applyNumberFormat="1" applyBorder="1"/>
    <xf numFmtId="0" fontId="0" fillId="36" borderId="26" xfId="0" applyFill="1" applyBorder="1"/>
    <xf numFmtId="0" fontId="0" fillId="0" borderId="26" xfId="0" applyBorder="1"/>
    <xf numFmtId="0" fontId="0" fillId="0" borderId="26" xfId="0" applyBorder="1" applyAlignment="1">
      <alignment horizontal="center"/>
    </xf>
    <xf numFmtId="37" fontId="0" fillId="36" borderId="1" xfId="0" applyNumberFormat="1" applyFill="1" applyBorder="1"/>
    <xf numFmtId="37" fontId="0" fillId="36" borderId="0" xfId="0" applyNumberFormat="1" applyFill="1"/>
    <xf numFmtId="180" fontId="0" fillId="36" borderId="0" xfId="0" applyNumberFormat="1" applyFill="1"/>
    <xf numFmtId="0" fontId="0" fillId="2" borderId="0" xfId="0" applyFill="1"/>
    <xf numFmtId="37" fontId="0" fillId="36" borderId="2" xfId="0" applyNumberFormat="1" applyFill="1" applyBorder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3" fontId="0" fillId="36" borderId="3" xfId="0" applyNumberFormat="1" applyFill="1" applyBorder="1" applyAlignment="1">
      <alignment vertical="center"/>
    </xf>
    <xf numFmtId="3" fontId="0" fillId="36" borderId="1" xfId="0" applyNumberFormat="1" applyFill="1" applyBorder="1" applyAlignment="1">
      <alignment vertical="center"/>
    </xf>
    <xf numFmtId="3" fontId="0" fillId="36" borderId="5" xfId="0" applyNumberFormat="1" applyFill="1" applyBorder="1" applyAlignment="1">
      <alignment vertical="center"/>
    </xf>
    <xf numFmtId="3" fontId="0" fillId="36" borderId="4" xfId="0" applyNumberFormat="1" applyFill="1" applyBorder="1" applyAlignment="1">
      <alignment vertical="center"/>
    </xf>
    <xf numFmtId="176" fontId="0" fillId="36" borderId="1" xfId="0" applyNumberFormat="1" applyFill="1" applyBorder="1" applyAlignment="1">
      <alignment vertical="center"/>
    </xf>
    <xf numFmtId="176" fontId="0" fillId="36" borderId="5" xfId="0" applyNumberFormat="1" applyFill="1" applyBorder="1" applyAlignment="1">
      <alignment vertical="center"/>
    </xf>
    <xf numFmtId="3" fontId="0" fillId="36" borderId="6" xfId="0" applyNumberFormat="1" applyFill="1" applyBorder="1" applyAlignment="1">
      <alignment vertical="center"/>
    </xf>
    <xf numFmtId="3" fontId="0" fillId="36" borderId="0" xfId="0" applyNumberFormat="1" applyFill="1" applyAlignment="1">
      <alignment vertical="center"/>
    </xf>
    <xf numFmtId="3" fontId="0" fillId="36" borderId="12" xfId="0" applyNumberFormat="1" applyFill="1" applyBorder="1" applyAlignment="1">
      <alignment vertical="center"/>
    </xf>
    <xf numFmtId="3" fontId="0" fillId="36" borderId="7" xfId="0" applyNumberFormat="1" applyFill="1" applyBorder="1" applyAlignment="1">
      <alignment vertical="center"/>
    </xf>
    <xf numFmtId="176" fontId="0" fillId="36" borderId="0" xfId="0" applyNumberFormat="1" applyFill="1" applyAlignment="1">
      <alignment vertical="center"/>
    </xf>
    <xf numFmtId="176" fontId="0" fillId="36" borderId="12" xfId="0" applyNumberFormat="1" applyFill="1" applyBorder="1" applyAlignment="1">
      <alignment vertical="center"/>
    </xf>
    <xf numFmtId="176" fontId="0" fillId="36" borderId="2" xfId="0" applyNumberFormat="1" applyFill="1" applyBorder="1" applyAlignment="1">
      <alignment vertical="center"/>
    </xf>
    <xf numFmtId="176" fontId="0" fillId="36" borderId="10" xfId="0" applyNumberFormat="1" applyFill="1" applyBorder="1" applyAlignment="1">
      <alignment vertical="center"/>
    </xf>
    <xf numFmtId="177" fontId="0" fillId="36" borderId="0" xfId="0" applyNumberFormat="1" applyFill="1" applyAlignment="1">
      <alignment horizontal="center" vertical="center"/>
    </xf>
    <xf numFmtId="177" fontId="0" fillId="36" borderId="0" xfId="0" applyNumberFormat="1" applyFill="1" applyAlignment="1">
      <alignment vertical="center"/>
    </xf>
    <xf numFmtId="177" fontId="0" fillId="36" borderId="2" xfId="0" applyNumberFormat="1" applyFill="1" applyBorder="1" applyAlignment="1">
      <alignment horizontal="center" vertical="center"/>
    </xf>
    <xf numFmtId="177" fontId="0" fillId="36" borderId="2" xfId="0" applyNumberFormat="1" applyFill="1" applyBorder="1" applyAlignment="1">
      <alignment vertical="center"/>
    </xf>
    <xf numFmtId="177" fontId="0" fillId="36" borderId="6" xfId="0" applyNumberFormat="1" applyFill="1" applyBorder="1" applyAlignment="1">
      <alignment vertical="center"/>
    </xf>
    <xf numFmtId="38" fontId="0" fillId="36" borderId="0" xfId="0" applyNumberFormat="1" applyFill="1" applyAlignment="1">
      <alignment vertical="center"/>
    </xf>
    <xf numFmtId="38" fontId="0" fillId="36" borderId="12" xfId="0" applyNumberFormat="1" applyFill="1" applyBorder="1" applyAlignment="1">
      <alignment vertical="center"/>
    </xf>
    <xf numFmtId="38" fontId="0" fillId="36" borderId="7" xfId="0" applyNumberFormat="1" applyFill="1" applyBorder="1" applyAlignment="1">
      <alignment vertical="center"/>
    </xf>
    <xf numFmtId="3" fontId="0" fillId="36" borderId="8" xfId="0" applyNumberFormat="1" applyFill="1" applyBorder="1" applyAlignment="1">
      <alignment vertical="center"/>
    </xf>
    <xf numFmtId="3" fontId="0" fillId="36" borderId="2" xfId="0" applyNumberFormat="1" applyFill="1" applyBorder="1" applyAlignment="1">
      <alignment vertical="center"/>
    </xf>
    <xf numFmtId="3" fontId="0" fillId="36" borderId="10" xfId="0" applyNumberFormat="1" applyFill="1" applyBorder="1" applyAlignment="1">
      <alignment vertical="center"/>
    </xf>
    <xf numFmtId="3" fontId="0" fillId="36" borderId="9" xfId="0" applyNumberFormat="1" applyFill="1" applyBorder="1" applyAlignment="1">
      <alignment vertical="center"/>
    </xf>
    <xf numFmtId="176" fontId="0" fillId="36" borderId="3" xfId="0" applyNumberFormat="1" applyFill="1" applyBorder="1" applyAlignment="1">
      <alignment horizontal="right" vertical="center"/>
    </xf>
    <xf numFmtId="0" fontId="0" fillId="36" borderId="1" xfId="0" applyFill="1" applyBorder="1" applyAlignment="1">
      <alignment horizontal="right" vertical="center"/>
    </xf>
    <xf numFmtId="179" fontId="0" fillId="36" borderId="1" xfId="0" applyNumberFormat="1" applyFill="1" applyBorder="1" applyAlignment="1">
      <alignment horizontal="right" vertical="center"/>
    </xf>
    <xf numFmtId="179" fontId="0" fillId="36" borderId="5" xfId="0" applyNumberFormat="1" applyFill="1" applyBorder="1" applyAlignment="1">
      <alignment horizontal="right" vertical="center"/>
    </xf>
    <xf numFmtId="179" fontId="0" fillId="36" borderId="7" xfId="0" applyNumberFormat="1" applyFill="1" applyBorder="1" applyAlignment="1">
      <alignment horizontal="right" vertical="center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52" fillId="0" borderId="5" xfId="49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52" fillId="0" borderId="12" xfId="49" applyBorder="1"/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52" fillId="0" borderId="10" xfId="49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right"/>
    </xf>
    <xf numFmtId="0" fontId="0" fillId="34" borderId="1" xfId="0" applyFill="1" applyBorder="1" applyAlignment="1">
      <alignment horizontal="center" vertical="center"/>
    </xf>
    <xf numFmtId="0" fontId="0" fillId="34" borderId="0" xfId="0" applyFill="1" applyAlignment="1">
      <alignment horizontal="center"/>
    </xf>
    <xf numFmtId="37" fontId="0" fillId="34" borderId="0" xfId="0" applyNumberFormat="1" applyFill="1"/>
    <xf numFmtId="37" fontId="0" fillId="34" borderId="2" xfId="0" applyNumberFormat="1" applyFill="1" applyBorder="1"/>
    <xf numFmtId="37" fontId="0" fillId="0" borderId="26" xfId="0" applyNumberFormat="1" applyBorder="1"/>
    <xf numFmtId="37" fontId="0" fillId="0" borderId="1" xfId="0" applyNumberFormat="1" applyBorder="1"/>
    <xf numFmtId="37" fontId="0" fillId="34" borderId="1" xfId="0" applyNumberFormat="1" applyFill="1" applyBorder="1"/>
    <xf numFmtId="0" fontId="34" fillId="36" borderId="0" xfId="0" applyFont="1" applyFill="1"/>
    <xf numFmtId="0" fontId="0" fillId="36" borderId="1" xfId="0" applyFill="1" applyBorder="1" applyAlignment="1">
      <alignment horizontal="center"/>
    </xf>
    <xf numFmtId="0" fontId="0" fillId="36" borderId="2" xfId="0" applyFill="1" applyBorder="1" applyAlignment="1">
      <alignment horizontal="center"/>
    </xf>
    <xf numFmtId="38" fontId="0" fillId="0" borderId="0" xfId="1" applyFont="1" applyFill="1"/>
    <xf numFmtId="49" fontId="0" fillId="0" borderId="0" xfId="0" applyNumberForma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49" fontId="0" fillId="0" borderId="13" xfId="0" applyNumberFormat="1" applyBorder="1" applyAlignment="1">
      <alignment horizontal="centerContinuous" vertical="center"/>
    </xf>
    <xf numFmtId="49" fontId="0" fillId="0" borderId="26" xfId="0" applyNumberFormat="1" applyBorder="1" applyAlignment="1">
      <alignment horizontal="centerContinuous" vertical="center"/>
    </xf>
    <xf numFmtId="0" fontId="0" fillId="0" borderId="26" xfId="0" applyBorder="1" applyAlignment="1">
      <alignment horizontal="centerContinuous" vertical="center"/>
    </xf>
    <xf numFmtId="0" fontId="0" fillId="0" borderId="27" xfId="0" applyBorder="1" applyAlignment="1">
      <alignment horizontal="centerContinuous"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left" vertical="center"/>
    </xf>
    <xf numFmtId="49" fontId="0" fillId="0" borderId="0" xfId="0" applyNumberForma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2" xfId="0" applyBorder="1" applyAlignment="1">
      <alignment horizontal="centerContinuous"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6" xfId="0" applyNumberFormat="1" applyBorder="1" applyAlignment="1">
      <alignment vertical="center"/>
    </xf>
    <xf numFmtId="0" fontId="0" fillId="0" borderId="12" xfId="0" applyBorder="1" applyAlignment="1">
      <alignment vertical="center" shrinkToFi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shrinkToFi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40" borderId="7" xfId="0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6" xfId="0" applyBorder="1" applyAlignment="1">
      <alignment vertical="center" shrinkToFi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right" vertical="center" wrapText="1"/>
    </xf>
    <xf numFmtId="0" fontId="0" fillId="0" borderId="12" xfId="0" applyBorder="1" applyAlignment="1">
      <alignment vertical="center" wrapText="1"/>
    </xf>
    <xf numFmtId="49" fontId="0" fillId="0" borderId="8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10" xfId="0" applyNumberFormat="1" applyBorder="1" applyAlignment="1">
      <alignment vertical="center" shrinkToFi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12" xfId="0" applyBorder="1"/>
    <xf numFmtId="0" fontId="52" fillId="0" borderId="0" xfId="49"/>
    <xf numFmtId="14" fontId="0" fillId="35" borderId="0" xfId="0" applyNumberFormat="1" applyFill="1"/>
    <xf numFmtId="38" fontId="1" fillId="36" borderId="27" xfId="1" applyFont="1" applyFill="1" applyBorder="1" applyAlignment="1">
      <alignment horizontal="center"/>
    </xf>
    <xf numFmtId="38" fontId="0" fillId="36" borderId="9" xfId="1" applyFont="1" applyFill="1" applyBorder="1" applyAlignment="1">
      <alignment vertical="center"/>
    </xf>
    <xf numFmtId="38" fontId="0" fillId="36" borderId="9" xfId="1" applyFont="1" applyFill="1" applyBorder="1" applyAlignment="1">
      <alignment horizontal="right" vertical="center"/>
    </xf>
    <xf numFmtId="177" fontId="0" fillId="36" borderId="0" xfId="0" applyNumberFormat="1" applyFill="1" applyBorder="1" applyAlignment="1">
      <alignment horizontal="center" vertical="center"/>
    </xf>
    <xf numFmtId="177" fontId="0" fillId="36" borderId="0" xfId="0" applyNumberFormat="1" applyFill="1" applyBorder="1" applyAlignment="1">
      <alignment vertical="center"/>
    </xf>
    <xf numFmtId="0" fontId="5" fillId="36" borderId="0" xfId="0" applyFont="1" applyFill="1" applyBorder="1" applyAlignment="1">
      <alignment horizontal="center" vertical="center"/>
    </xf>
    <xf numFmtId="38" fontId="0" fillId="36" borderId="2" xfId="1" applyFont="1" applyFill="1" applyBorder="1" applyAlignment="1">
      <alignment horizontal="right" vertical="center"/>
    </xf>
    <xf numFmtId="38" fontId="0" fillId="36" borderId="10" xfId="1" applyFont="1" applyFill="1" applyBorder="1" applyAlignment="1">
      <alignment horizontal="right" vertical="center"/>
    </xf>
    <xf numFmtId="0" fontId="56" fillId="0" borderId="0" xfId="0" applyFont="1" applyFill="1" applyBorder="1"/>
    <xf numFmtId="38" fontId="5" fillId="34" borderId="0" xfId="1" applyFont="1" applyFill="1" applyAlignment="1">
      <alignment vertical="center"/>
    </xf>
    <xf numFmtId="0" fontId="57" fillId="0" borderId="0" xfId="0" applyFont="1" applyAlignment="1">
      <alignment horizontal="right" vertical="center"/>
    </xf>
    <xf numFmtId="38" fontId="4" fillId="0" borderId="0" xfId="1" applyFont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38" fontId="4" fillId="36" borderId="0" xfId="1" applyFont="1" applyFill="1" applyBorder="1" applyAlignment="1" applyProtection="1">
      <alignment horizontal="right"/>
    </xf>
    <xf numFmtId="38" fontId="1" fillId="0" borderId="1" xfId="1" applyFont="1" applyFill="1" applyBorder="1" applyProtection="1">
      <protection locked="0"/>
    </xf>
    <xf numFmtId="38" fontId="1" fillId="0" borderId="1" xfId="1" applyFont="1" applyFill="1" applyBorder="1" applyProtection="1"/>
    <xf numFmtId="38" fontId="1" fillId="0" borderId="0" xfId="1" applyFont="1" applyFill="1" applyBorder="1" applyProtection="1"/>
    <xf numFmtId="38" fontId="1" fillId="0" borderId="0" xfId="1" applyFont="1" applyFill="1" applyBorder="1" applyProtection="1">
      <protection locked="0"/>
    </xf>
    <xf numFmtId="38" fontId="1" fillId="0" borderId="2" xfId="1" applyFont="1" applyFill="1" applyBorder="1"/>
    <xf numFmtId="38" fontId="1" fillId="0" borderId="2" xfId="1" applyFont="1" applyFill="1" applyBorder="1" applyProtection="1"/>
    <xf numFmtId="0" fontId="1" fillId="36" borderId="0" xfId="1" applyNumberFormat="1" applyFont="1" applyFill="1" applyBorder="1"/>
    <xf numFmtId="0" fontId="1" fillId="36" borderId="12" xfId="1" applyNumberFormat="1" applyFont="1" applyFill="1" applyBorder="1"/>
    <xf numFmtId="38" fontId="1" fillId="0" borderId="5" xfId="1" applyFont="1" applyFill="1" applyBorder="1" applyProtection="1">
      <protection locked="0"/>
    </xf>
    <xf numFmtId="38" fontId="1" fillId="0" borderId="12" xfId="1" applyFont="1" applyFill="1" applyBorder="1" applyProtection="1"/>
    <xf numFmtId="38" fontId="1" fillId="0" borderId="12" xfId="1" applyFont="1" applyFill="1" applyBorder="1" applyProtection="1">
      <protection locked="0"/>
    </xf>
    <xf numFmtId="38" fontId="1" fillId="0" borderId="12" xfId="1" applyFont="1" applyFill="1" applyBorder="1"/>
    <xf numFmtId="38" fontId="1" fillId="0" borderId="10" xfId="1" applyFont="1" applyFill="1" applyBorder="1"/>
    <xf numFmtId="38" fontId="1" fillId="36" borderId="12" xfId="1" applyFont="1" applyFill="1" applyBorder="1" applyAlignment="1">
      <alignment horizontal="left"/>
    </xf>
    <xf numFmtId="38" fontId="1" fillId="36" borderId="12" xfId="1" applyFont="1" applyFill="1" applyBorder="1" applyAlignment="1" applyProtection="1">
      <alignment horizontal="center"/>
    </xf>
    <xf numFmtId="38" fontId="1" fillId="0" borderId="5" xfId="1" applyFont="1" applyFill="1" applyBorder="1" applyProtection="1"/>
    <xf numFmtId="38" fontId="1" fillId="0" borderId="10" xfId="1" applyFont="1" applyFill="1" applyBorder="1" applyProtection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/>
    <xf numFmtId="38" fontId="1" fillId="0" borderId="3" xfId="1" applyFont="1" applyFill="1" applyBorder="1"/>
    <xf numFmtId="38" fontId="1" fillId="0" borderId="5" xfId="1" applyFont="1" applyFill="1" applyBorder="1"/>
    <xf numFmtId="38" fontId="1" fillId="0" borderId="1" xfId="1" applyFont="1" applyFill="1" applyBorder="1"/>
    <xf numFmtId="183" fontId="1" fillId="0" borderId="6" xfId="1" applyNumberFormat="1" applyFont="1" applyFill="1" applyBorder="1"/>
    <xf numFmtId="183" fontId="1" fillId="0" borderId="12" xfId="1" applyNumberFormat="1" applyFont="1" applyFill="1" applyBorder="1"/>
    <xf numFmtId="183" fontId="1" fillId="0" borderId="0" xfId="1" applyNumberFormat="1" applyFont="1" applyFill="1" applyBorder="1"/>
    <xf numFmtId="38" fontId="1" fillId="0" borderId="6" xfId="1" applyFont="1" applyFill="1" applyBorder="1" applyAlignment="1">
      <alignment horizontal="center"/>
    </xf>
    <xf numFmtId="38" fontId="1" fillId="0" borderId="12" xfId="1" applyFont="1" applyFill="1" applyBorder="1" applyAlignment="1">
      <alignment horizontal="center"/>
    </xf>
    <xf numFmtId="38" fontId="1" fillId="0" borderId="0" xfId="1" applyFont="1" applyFill="1" applyBorder="1" applyAlignment="1">
      <alignment horizontal="center"/>
    </xf>
    <xf numFmtId="38" fontId="1" fillId="0" borderId="8" xfId="1" applyFont="1" applyFill="1" applyBorder="1" applyAlignment="1">
      <alignment horizontal="center"/>
    </xf>
    <xf numFmtId="38" fontId="1" fillId="0" borderId="10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/>
    </xf>
    <xf numFmtId="38" fontId="1" fillId="0" borderId="0" xfId="1" applyFont="1" applyFill="1" applyBorder="1" applyAlignment="1">
      <alignment horizontal="left"/>
    </xf>
    <xf numFmtId="38" fontId="1" fillId="0" borderId="6" xfId="1" applyFont="1" applyFill="1" applyBorder="1" applyAlignment="1" applyProtection="1">
      <alignment horizontal="center"/>
    </xf>
    <xf numFmtId="38" fontId="1" fillId="0" borderId="12" xfId="1" applyFont="1" applyFill="1" applyBorder="1" applyAlignment="1" applyProtection="1">
      <alignment horizontal="center"/>
    </xf>
    <xf numFmtId="38" fontId="1" fillId="0" borderId="13" xfId="1" applyFont="1" applyFill="1" applyBorder="1" applyAlignment="1">
      <alignment horizontal="center"/>
    </xf>
    <xf numFmtId="38" fontId="1" fillId="0" borderId="27" xfId="1" applyFont="1" applyFill="1" applyBorder="1" applyAlignment="1">
      <alignment horizontal="center"/>
    </xf>
    <xf numFmtId="38" fontId="1" fillId="0" borderId="6" xfId="1" applyFont="1" applyFill="1" applyBorder="1" applyProtection="1"/>
    <xf numFmtId="38" fontId="1" fillId="0" borderId="8" xfId="1" applyFont="1" applyFill="1" applyBorder="1" applyProtection="1"/>
    <xf numFmtId="38" fontId="1" fillId="0" borderId="13" xfId="1" applyFont="1" applyFill="1" applyBorder="1" applyProtection="1"/>
    <xf numFmtId="38" fontId="1" fillId="0" borderId="27" xfId="1" applyFont="1" applyFill="1" applyBorder="1" applyProtection="1"/>
    <xf numFmtId="38" fontId="1" fillId="0" borderId="26" xfId="1" applyFont="1" applyFill="1" applyBorder="1" applyProtection="1"/>
    <xf numFmtId="38" fontId="1" fillId="0" borderId="6" xfId="1" applyFont="1" applyFill="1" applyBorder="1"/>
    <xf numFmtId="38" fontId="1" fillId="0" borderId="8" xfId="1" applyFont="1" applyFill="1" applyBorder="1"/>
    <xf numFmtId="0" fontId="56" fillId="0" borderId="0" xfId="0" applyFont="1"/>
    <xf numFmtId="49" fontId="37" fillId="0" borderId="1" xfId="45" applyNumberFormat="1" applyFont="1" applyFill="1" applyBorder="1" applyAlignment="1">
      <alignment horizontal="right"/>
    </xf>
    <xf numFmtId="49" fontId="37" fillId="0" borderId="0" xfId="45" applyNumberFormat="1" applyFont="1" applyFill="1" applyAlignment="1">
      <alignment horizontal="right"/>
    </xf>
    <xf numFmtId="49" fontId="37" fillId="0" borderId="2" xfId="45" applyNumberFormat="1" applyFont="1" applyFill="1" applyBorder="1" applyAlignment="1">
      <alignment horizontal="right"/>
    </xf>
    <xf numFmtId="0" fontId="40" fillId="0" borderId="0" xfId="0" applyFont="1" applyFill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textRotation="255"/>
    </xf>
    <xf numFmtId="0" fontId="5" fillId="3" borderId="9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3" borderId="15" xfId="0" applyFont="1" applyFill="1" applyBorder="1" applyAlignment="1">
      <alignment horizontal="center" vertical="center" textRotation="255"/>
    </xf>
    <xf numFmtId="0" fontId="5" fillId="3" borderId="16" xfId="0" applyFont="1" applyFill="1" applyBorder="1" applyAlignment="1">
      <alignment horizontal="center" vertical="center" textRotation="255"/>
    </xf>
    <xf numFmtId="0" fontId="5" fillId="3" borderId="7" xfId="0" applyFont="1" applyFill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wrapText="1"/>
    </xf>
    <xf numFmtId="57" fontId="29" fillId="0" borderId="1" xfId="45" applyNumberFormat="1" applyFont="1" applyBorder="1" applyAlignment="1">
      <alignment horizontal="center" vertical="center" wrapText="1"/>
    </xf>
    <xf numFmtId="38" fontId="1" fillId="36" borderId="13" xfId="1" applyFont="1" applyFill="1" applyBorder="1" applyAlignment="1">
      <alignment horizontal="center"/>
    </xf>
    <xf numFmtId="38" fontId="1" fillId="36" borderId="27" xfId="1" applyFont="1" applyFill="1" applyBorder="1" applyAlignment="1">
      <alignment horizontal="center"/>
    </xf>
    <xf numFmtId="177" fontId="0" fillId="36" borderId="14" xfId="0" applyNumberFormat="1" applyFill="1" applyBorder="1" applyAlignment="1">
      <alignment horizontal="right" vertical="center"/>
    </xf>
    <xf numFmtId="177" fontId="0" fillId="36" borderId="26" xfId="0" applyNumberFormat="1" applyFill="1" applyBorder="1" applyAlignment="1">
      <alignment horizontal="right" vertical="center"/>
    </xf>
    <xf numFmtId="177" fontId="0" fillId="36" borderId="13" xfId="0" applyNumberFormat="1" applyFill="1" applyBorder="1" applyAlignment="1">
      <alignment horizontal="right" vertical="center"/>
    </xf>
    <xf numFmtId="0" fontId="0" fillId="0" borderId="7" xfId="0" applyBorder="1" applyAlignment="1">
      <alignment horizontal="left" vertical="center" wrapText="1"/>
    </xf>
    <xf numFmtId="49" fontId="0" fillId="0" borderId="6" xfId="0" applyNumberFormat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2" xfId="0" applyNumberFormat="1" applyBorder="1" applyAlignment="1">
      <alignment vertical="center" shrinkToFi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vertical="center" shrinkToFit="1"/>
    </xf>
  </cellXfs>
  <cellStyles count="50">
    <cellStyle name="20% - アクセント 1 2" xfId="5" xr:uid="{00000000-0005-0000-0000-000000000000}"/>
    <cellStyle name="20% - アクセント 2 2" xfId="6" xr:uid="{00000000-0005-0000-0000-000001000000}"/>
    <cellStyle name="20% - アクセント 3 2" xfId="7" xr:uid="{00000000-0005-0000-0000-000002000000}"/>
    <cellStyle name="20% - アクセント 4 2" xfId="8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1" xr:uid="{00000000-0005-0000-0000-000006000000}"/>
    <cellStyle name="40% - アクセント 2 2" xfId="12" xr:uid="{00000000-0005-0000-0000-000007000000}"/>
    <cellStyle name="40% - アクセント 3 2" xfId="13" xr:uid="{00000000-0005-0000-0000-000008000000}"/>
    <cellStyle name="40% - アクセント 4 2" xfId="14" xr:uid="{00000000-0005-0000-0000-000009000000}"/>
    <cellStyle name="40% - アクセント 5 2" xfId="15" xr:uid="{00000000-0005-0000-0000-00000A000000}"/>
    <cellStyle name="40% - アクセント 6 2" xfId="16" xr:uid="{00000000-0005-0000-0000-00000B000000}"/>
    <cellStyle name="60% - アクセント 1 2" xfId="17" xr:uid="{00000000-0005-0000-0000-00000C000000}"/>
    <cellStyle name="60% - アクセント 2 2" xfId="18" xr:uid="{00000000-0005-0000-0000-00000D000000}"/>
    <cellStyle name="60% - アクセント 3 2" xfId="19" xr:uid="{00000000-0005-0000-0000-00000E000000}"/>
    <cellStyle name="60% - アクセント 4 2" xfId="20" xr:uid="{00000000-0005-0000-0000-00000F000000}"/>
    <cellStyle name="60% - アクセント 5 2" xfId="21" xr:uid="{00000000-0005-0000-0000-000010000000}"/>
    <cellStyle name="60% - アクセント 6 2" xfId="22" xr:uid="{00000000-0005-0000-0000-000011000000}"/>
    <cellStyle name="アクセント 1 2" xfId="23" xr:uid="{00000000-0005-0000-0000-000012000000}"/>
    <cellStyle name="アクセント 2 2" xfId="24" xr:uid="{00000000-0005-0000-0000-000013000000}"/>
    <cellStyle name="アクセント 3 2" xfId="25" xr:uid="{00000000-0005-0000-0000-000014000000}"/>
    <cellStyle name="アクセント 4 2" xfId="26" xr:uid="{00000000-0005-0000-0000-000015000000}"/>
    <cellStyle name="アクセント 5 2" xfId="27" xr:uid="{00000000-0005-0000-0000-000016000000}"/>
    <cellStyle name="アクセント 6 2" xfId="28" xr:uid="{00000000-0005-0000-0000-000017000000}"/>
    <cellStyle name="タイトル 2" xfId="29" xr:uid="{00000000-0005-0000-0000-000018000000}"/>
    <cellStyle name="チェック セル 2" xfId="30" xr:uid="{00000000-0005-0000-0000-000019000000}"/>
    <cellStyle name="どちらでもない 2" xfId="31" xr:uid="{00000000-0005-0000-0000-00001A000000}"/>
    <cellStyle name="ハイパーリンク" xfId="49" builtinId="8"/>
    <cellStyle name="リンク セル 2" xfId="32" xr:uid="{00000000-0005-0000-0000-00001B000000}"/>
    <cellStyle name="悪い 2" xfId="33" xr:uid="{00000000-0005-0000-0000-00001C000000}"/>
    <cellStyle name="計算 2" xfId="34" xr:uid="{00000000-0005-0000-0000-00001D000000}"/>
    <cellStyle name="警告文 2" xfId="35" xr:uid="{00000000-0005-0000-0000-00001E000000}"/>
    <cellStyle name="桁区切り" xfId="1" builtinId="6"/>
    <cellStyle name="桁区切り 2" xfId="2" xr:uid="{00000000-0005-0000-0000-000020000000}"/>
    <cellStyle name="桁区切り 3" xfId="46" xr:uid="{00000000-0005-0000-0000-000021000000}"/>
    <cellStyle name="桁区切り 4" xfId="47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入力 2" xfId="43" xr:uid="{00000000-0005-0000-0000-00002A000000}"/>
    <cellStyle name="標準" xfId="0" builtinId="0" customBuiltin="1"/>
    <cellStyle name="標準 2" xfId="3" xr:uid="{00000000-0005-0000-0000-00002C000000}"/>
    <cellStyle name="標準_2001市町のすがた" xfId="45" xr:uid="{00000000-0005-0000-0000-00002D000000}"/>
    <cellStyle name="標準_市町C3" xfId="48" xr:uid="{42E72F96-8653-46F9-BD33-E89E060D6D45}"/>
    <cellStyle name="未定義" xfId="4" xr:uid="{00000000-0005-0000-0000-00002F000000}"/>
    <cellStyle name="良い 2" xfId="44" xr:uid="{00000000-0005-0000-0000-000030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CCCC"/>
      <color rgb="FFFFCCFF"/>
      <color rgb="FFCCFFFF"/>
      <color rgb="FFFFFF99"/>
      <color rgb="FF99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20674-C832-4863-9A08-28E592E2E381}">
  <sheetPr>
    <tabColor theme="9" tint="0.79998168889431442"/>
  </sheetPr>
  <dimension ref="A1:H1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8.75" defaultRowHeight="13.5"/>
  <cols>
    <col min="1" max="1" width="4.5" customWidth="1"/>
    <col min="2" max="2" width="23" customWidth="1"/>
    <col min="3" max="3" width="17.75" customWidth="1"/>
    <col min="4" max="4" width="19.125" customWidth="1"/>
    <col min="5" max="5" width="17.75" customWidth="1"/>
    <col min="6" max="7" width="10.625" customWidth="1"/>
  </cols>
  <sheetData>
    <row r="1" spans="1:8" ht="15.6" customHeight="1">
      <c r="B1" s="26" t="s">
        <v>747</v>
      </c>
      <c r="F1" s="415">
        <v>45617</v>
      </c>
    </row>
    <row r="2" spans="1:8" ht="15.6" customHeight="1">
      <c r="A2" s="350"/>
      <c r="B2" s="351" t="s">
        <v>253</v>
      </c>
      <c r="C2" s="350" t="s">
        <v>255</v>
      </c>
      <c r="D2" s="301"/>
      <c r="E2" s="351"/>
      <c r="F2" s="350" t="s">
        <v>256</v>
      </c>
      <c r="G2" s="351"/>
    </row>
    <row r="3" spans="1:8" ht="15.6" customHeight="1">
      <c r="A3" s="352"/>
      <c r="B3" s="353" t="s">
        <v>254</v>
      </c>
      <c r="C3" s="352"/>
      <c r="D3" s="297"/>
      <c r="E3" s="353"/>
      <c r="F3" s="352"/>
      <c r="G3" s="353"/>
    </row>
    <row r="4" spans="1:8" ht="15.6" customHeight="1">
      <c r="A4" s="350">
        <v>1</v>
      </c>
      <c r="B4" s="354" t="s">
        <v>247</v>
      </c>
      <c r="C4" s="350" t="s">
        <v>673</v>
      </c>
      <c r="D4" s="301"/>
      <c r="E4" s="351"/>
      <c r="F4" s="355" t="s">
        <v>369</v>
      </c>
      <c r="G4" s="356" t="s">
        <v>257</v>
      </c>
      <c r="H4" s="424"/>
    </row>
    <row r="5" spans="1:8" ht="15.6" customHeight="1">
      <c r="A5" s="357">
        <v>2</v>
      </c>
      <c r="B5" s="358" t="s">
        <v>249</v>
      </c>
      <c r="C5" s="357" t="s">
        <v>693</v>
      </c>
      <c r="E5" s="413"/>
      <c r="F5" s="359" t="s">
        <v>743</v>
      </c>
      <c r="G5" s="360" t="s">
        <v>744</v>
      </c>
      <c r="H5" s="424"/>
    </row>
    <row r="6" spans="1:8" ht="15.6" customHeight="1">
      <c r="A6" s="357">
        <v>3</v>
      </c>
      <c r="B6" s="358" t="s">
        <v>751</v>
      </c>
      <c r="C6" s="357" t="s">
        <v>367</v>
      </c>
      <c r="D6" t="s">
        <v>368</v>
      </c>
      <c r="E6" s="413" t="s">
        <v>366</v>
      </c>
      <c r="F6" s="359" t="s">
        <v>743</v>
      </c>
      <c r="G6" s="360" t="s">
        <v>754</v>
      </c>
      <c r="H6" s="424"/>
    </row>
    <row r="7" spans="1:8" ht="15.6" customHeight="1">
      <c r="A7" s="357">
        <v>4</v>
      </c>
      <c r="B7" s="358" t="s">
        <v>672</v>
      </c>
      <c r="C7" s="357" t="s">
        <v>692</v>
      </c>
      <c r="E7" s="413"/>
      <c r="F7" s="359" t="s">
        <v>745</v>
      </c>
      <c r="G7" s="360" t="s">
        <v>746</v>
      </c>
      <c r="H7" s="424"/>
    </row>
    <row r="8" spans="1:8" ht="15.6" customHeight="1">
      <c r="A8" s="357">
        <v>5</v>
      </c>
      <c r="B8" s="358" t="s">
        <v>250</v>
      </c>
      <c r="C8" s="357" t="s">
        <v>690</v>
      </c>
      <c r="D8" t="s">
        <v>144</v>
      </c>
      <c r="E8" s="413"/>
      <c r="F8" s="359" t="s">
        <v>741</v>
      </c>
      <c r="G8" s="360" t="s">
        <v>742</v>
      </c>
      <c r="H8" s="424"/>
    </row>
    <row r="9" spans="1:8" ht="15.6" customHeight="1">
      <c r="A9" s="357">
        <v>6</v>
      </c>
      <c r="B9" s="358" t="s">
        <v>251</v>
      </c>
      <c r="C9" s="357" t="s">
        <v>689</v>
      </c>
      <c r="E9" s="413"/>
      <c r="F9" s="359" t="s">
        <v>736</v>
      </c>
      <c r="G9" s="360" t="s">
        <v>737</v>
      </c>
      <c r="H9" s="474"/>
    </row>
    <row r="10" spans="1:8" ht="15.6" customHeight="1">
      <c r="A10" s="357">
        <v>7</v>
      </c>
      <c r="B10" s="358" t="s">
        <v>248</v>
      </c>
      <c r="C10" s="357" t="s">
        <v>364</v>
      </c>
      <c r="D10" t="s">
        <v>365</v>
      </c>
      <c r="E10" s="413"/>
      <c r="F10" s="359" t="s">
        <v>739</v>
      </c>
      <c r="G10" s="360" t="s">
        <v>738</v>
      </c>
      <c r="H10" s="424"/>
    </row>
    <row r="11" spans="1:8" ht="15.6" customHeight="1">
      <c r="A11" s="352">
        <v>8</v>
      </c>
      <c r="B11" s="361" t="s">
        <v>252</v>
      </c>
      <c r="C11" s="352" t="s">
        <v>347</v>
      </c>
      <c r="D11" s="297" t="s">
        <v>691</v>
      </c>
      <c r="E11" s="353"/>
      <c r="F11" s="362" t="s">
        <v>740</v>
      </c>
      <c r="G11" s="363" t="s">
        <v>257</v>
      </c>
      <c r="H11" s="474"/>
    </row>
    <row r="12" spans="1:8" ht="15" customHeight="1">
      <c r="A12" s="295" t="s">
        <v>749</v>
      </c>
      <c r="B12" s="414" t="s">
        <v>750</v>
      </c>
    </row>
  </sheetData>
  <phoneticPr fontId="2"/>
  <hyperlinks>
    <hyperlink ref="B4" location="'1主要関連指標'!A1" display="主要関連指標" xr:uid="{275F4318-3DEC-4260-BCDF-F1AFA528BBAA}"/>
    <hyperlink ref="B5" location="'2農業産出額'!A1" display="農業産出額" xr:uid="{AB991E30-9463-4C26-8A6A-B3C443C5B6A9}"/>
    <hyperlink ref="B6" location="'3製造品出荷額等'!A1" display="製造業出荷額等" xr:uid="{EBB66A3C-3136-491D-9F3A-7244CC46A396}"/>
    <hyperlink ref="B7" location="'4工事費予定額'!A1" display="建設業工事費予定額" xr:uid="{B008FC46-DEDB-452A-A888-C8F2A64E0F47}"/>
    <hyperlink ref="B8" location="'5年間販売額'!A1" display="卸売小売業年間販売額" xr:uid="{8B724662-A9EC-4667-9888-6C2E08498885}"/>
    <hyperlink ref="B9" location="'6観光客入込数'!A1" display="観光客入込数" xr:uid="{5F29014A-BE1C-48BF-A4F0-D4A3BCB30FA0}"/>
    <hyperlink ref="B10" location="'7総人口'!A1" display="総人口" xr:uid="{83ECC82A-CFD9-49ED-ACED-906A1AAEE621}"/>
    <hyperlink ref="B11" location="'8就業者数'!A1" display="就業者数(就業地ベース）" xr:uid="{07FAF95A-3B83-478E-8667-D378F4749917}"/>
    <hyperlink ref="B12" location="推計方法!A1" display="市町民経済計算推計方法" xr:uid="{9F09C84E-A1FC-4A04-8CBD-93D55048F2A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FA25-C7C5-4516-8A59-9130D6B8A286}">
  <dimension ref="A1:F115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62" sqref="A62"/>
    </sheetView>
  </sheetViews>
  <sheetFormatPr defaultColWidth="9" defaultRowHeight="13.5"/>
  <cols>
    <col min="1" max="1" width="3.875" style="376" customWidth="1"/>
    <col min="2" max="2" width="2.375" style="376" customWidth="1"/>
    <col min="3" max="3" width="1.75" style="317" customWidth="1"/>
    <col min="4" max="4" width="18.75" style="377" customWidth="1"/>
    <col min="5" max="5" width="47.75" style="378" customWidth="1"/>
    <col min="6" max="6" width="32" style="378" customWidth="1"/>
    <col min="7" max="16384" width="9" style="317"/>
  </cols>
  <sheetData>
    <row r="1" spans="1:6" ht="16.5" customHeight="1">
      <c r="A1" s="136" t="s">
        <v>648</v>
      </c>
    </row>
    <row r="2" spans="1:6" ht="16.5" customHeight="1">
      <c r="A2" s="136" t="s">
        <v>417</v>
      </c>
      <c r="F2" s="379"/>
    </row>
    <row r="3" spans="1:6" ht="16.5" customHeight="1">
      <c r="A3" s="380" t="s">
        <v>418</v>
      </c>
      <c r="B3" s="381"/>
      <c r="C3" s="382"/>
      <c r="D3" s="383"/>
      <c r="E3" s="384" t="s">
        <v>419</v>
      </c>
      <c r="F3" s="385" t="s">
        <v>420</v>
      </c>
    </row>
    <row r="4" spans="1:6" ht="16.5" customHeight="1">
      <c r="A4" s="386" t="s">
        <v>421</v>
      </c>
      <c r="B4" s="387"/>
      <c r="C4" s="388"/>
      <c r="D4" s="389"/>
      <c r="E4" s="390"/>
      <c r="F4" s="391"/>
    </row>
    <row r="5" spans="1:6" ht="16.5" customHeight="1">
      <c r="A5" s="392" t="s">
        <v>422</v>
      </c>
      <c r="D5" s="393"/>
      <c r="E5" s="394" t="s">
        <v>423</v>
      </c>
      <c r="F5" s="395" t="s">
        <v>424</v>
      </c>
    </row>
    <row r="6" spans="1:6" ht="16.5" customHeight="1">
      <c r="A6" s="392"/>
      <c r="D6" s="393"/>
      <c r="E6" s="394"/>
      <c r="F6" s="395" t="s">
        <v>425</v>
      </c>
    </row>
    <row r="7" spans="1:6" ht="16.5" customHeight="1">
      <c r="A7" s="392" t="s">
        <v>426</v>
      </c>
      <c r="D7" s="393"/>
      <c r="E7" s="394"/>
      <c r="F7" s="396"/>
    </row>
    <row r="8" spans="1:6" ht="16.5" customHeight="1">
      <c r="A8" s="392"/>
      <c r="B8" s="376" t="s">
        <v>427</v>
      </c>
      <c r="D8" s="393" t="s">
        <v>428</v>
      </c>
      <c r="E8" s="394" t="s">
        <v>429</v>
      </c>
      <c r="F8" s="495" t="s">
        <v>430</v>
      </c>
    </row>
    <row r="9" spans="1:6" ht="16.5" customHeight="1">
      <c r="A9" s="392"/>
      <c r="B9" s="376" t="s">
        <v>431</v>
      </c>
      <c r="D9" s="393" t="s">
        <v>432</v>
      </c>
      <c r="E9" s="394" t="s">
        <v>433</v>
      </c>
      <c r="F9" s="495"/>
    </row>
    <row r="10" spans="1:6" ht="16.5" customHeight="1">
      <c r="A10" s="392"/>
      <c r="B10" s="317"/>
      <c r="D10" s="393"/>
      <c r="E10" s="398"/>
      <c r="F10" s="396"/>
    </row>
    <row r="11" spans="1:6" ht="16.5" customHeight="1">
      <c r="A11" s="392" t="s">
        <v>434</v>
      </c>
      <c r="C11" s="376"/>
      <c r="D11" s="393"/>
      <c r="E11" s="394"/>
      <c r="F11" s="396"/>
    </row>
    <row r="12" spans="1:6" ht="16.5" customHeight="1">
      <c r="A12" s="392"/>
      <c r="B12" s="376" t="s">
        <v>427</v>
      </c>
      <c r="D12" s="393" t="s">
        <v>435</v>
      </c>
      <c r="E12" s="394" t="s">
        <v>436</v>
      </c>
      <c r="F12" s="399" t="s">
        <v>437</v>
      </c>
    </row>
    <row r="13" spans="1:6" ht="16.5" customHeight="1">
      <c r="A13" s="392"/>
      <c r="B13" s="376" t="s">
        <v>431</v>
      </c>
      <c r="D13" s="393" t="s">
        <v>438</v>
      </c>
      <c r="E13" s="394" t="s">
        <v>439</v>
      </c>
      <c r="F13" s="400" t="s">
        <v>440</v>
      </c>
    </row>
    <row r="14" spans="1:6" ht="16.5" customHeight="1">
      <c r="A14" s="392"/>
      <c r="B14" s="317" t="s">
        <v>441</v>
      </c>
      <c r="D14" s="393" t="s">
        <v>442</v>
      </c>
      <c r="E14" s="394" t="s">
        <v>443</v>
      </c>
      <c r="F14" s="400" t="s">
        <v>444</v>
      </c>
    </row>
    <row r="15" spans="1:6" ht="16.5" customHeight="1">
      <c r="A15" s="392"/>
      <c r="F15" s="396"/>
    </row>
    <row r="16" spans="1:6" ht="16.5" customHeight="1">
      <c r="A16" s="392" t="s">
        <v>445</v>
      </c>
      <c r="D16" s="393"/>
      <c r="E16" s="394" t="s">
        <v>446</v>
      </c>
      <c r="F16" s="396" t="s">
        <v>198</v>
      </c>
    </row>
    <row r="17" spans="1:6" ht="16.5" customHeight="1">
      <c r="A17" s="392"/>
      <c r="D17" s="393"/>
      <c r="E17" s="394"/>
      <c r="F17" s="400" t="s">
        <v>447</v>
      </c>
    </row>
    <row r="18" spans="1:6" ht="16.5" customHeight="1">
      <c r="A18" s="392" t="s">
        <v>448</v>
      </c>
      <c r="D18" s="393"/>
      <c r="E18" s="401" t="s">
        <v>449</v>
      </c>
      <c r="F18" s="395" t="s">
        <v>450</v>
      </c>
    </row>
    <row r="19" spans="1:6" ht="16.5" customHeight="1">
      <c r="A19" s="392"/>
      <c r="D19" s="393"/>
      <c r="E19" s="394"/>
      <c r="F19" s="395" t="s">
        <v>451</v>
      </c>
    </row>
    <row r="20" spans="1:6" ht="16.5" customHeight="1">
      <c r="A20" s="392"/>
      <c r="D20" s="393"/>
      <c r="E20" s="394"/>
      <c r="F20" s="395" t="s">
        <v>452</v>
      </c>
    </row>
    <row r="21" spans="1:6" ht="16.5" customHeight="1">
      <c r="A21" s="496" t="s">
        <v>453</v>
      </c>
      <c r="B21" s="497"/>
      <c r="C21" s="497"/>
      <c r="D21" s="498"/>
      <c r="E21" s="394"/>
      <c r="F21" s="396"/>
    </row>
    <row r="22" spans="1:6" ht="16.5" customHeight="1">
      <c r="A22" s="402" t="s">
        <v>454</v>
      </c>
      <c r="D22" s="317"/>
      <c r="E22" s="394" t="s">
        <v>455</v>
      </c>
      <c r="F22" s="400" t="s">
        <v>456</v>
      </c>
    </row>
    <row r="23" spans="1:6" ht="16.5" customHeight="1">
      <c r="A23" s="402" t="s">
        <v>457</v>
      </c>
      <c r="D23" s="317"/>
      <c r="E23" s="394" t="s">
        <v>455</v>
      </c>
      <c r="F23" s="400" t="s">
        <v>456</v>
      </c>
    </row>
    <row r="24" spans="1:6" ht="16.5" customHeight="1">
      <c r="A24" s="402" t="s">
        <v>458</v>
      </c>
      <c r="B24" s="317"/>
      <c r="D24" s="317"/>
      <c r="E24" s="394" t="s">
        <v>459</v>
      </c>
      <c r="F24" s="395" t="s">
        <v>460</v>
      </c>
    </row>
    <row r="25" spans="1:6" ht="16.5" customHeight="1">
      <c r="A25" s="402" t="s">
        <v>461</v>
      </c>
      <c r="D25" s="317"/>
      <c r="E25" s="394" t="s">
        <v>462</v>
      </c>
      <c r="F25" s="400" t="s">
        <v>463</v>
      </c>
    </row>
    <row r="26" spans="1:6" ht="16.5" customHeight="1">
      <c r="A26" s="392"/>
      <c r="D26" s="393"/>
      <c r="E26" s="394"/>
      <c r="F26" s="403"/>
    </row>
    <row r="27" spans="1:6" ht="16.5" customHeight="1">
      <c r="A27" s="392" t="s">
        <v>464</v>
      </c>
      <c r="D27" s="393"/>
      <c r="E27" s="394" t="s">
        <v>465</v>
      </c>
      <c r="F27" s="400" t="s">
        <v>466</v>
      </c>
    </row>
    <row r="28" spans="1:6" ht="16.5" customHeight="1">
      <c r="A28" s="392"/>
      <c r="D28" s="393"/>
      <c r="E28" s="394"/>
      <c r="F28" s="400" t="s">
        <v>467</v>
      </c>
    </row>
    <row r="29" spans="1:6" ht="16.5" customHeight="1">
      <c r="A29" s="392" t="s">
        <v>468</v>
      </c>
      <c r="D29" s="393"/>
      <c r="E29" s="394"/>
      <c r="F29" s="396"/>
    </row>
    <row r="30" spans="1:6" ht="16.5" customHeight="1">
      <c r="A30" s="402" t="s">
        <v>469</v>
      </c>
      <c r="D30" s="317"/>
      <c r="E30" s="401" t="s">
        <v>470</v>
      </c>
      <c r="F30" s="400" t="s">
        <v>447</v>
      </c>
    </row>
    <row r="31" spans="1:6" ht="16.5" customHeight="1">
      <c r="A31" s="402" t="s">
        <v>471</v>
      </c>
      <c r="D31" s="317"/>
      <c r="E31" s="401" t="s">
        <v>470</v>
      </c>
      <c r="F31" s="400" t="s">
        <v>472</v>
      </c>
    </row>
    <row r="32" spans="1:6" ht="16.5" customHeight="1">
      <c r="A32" s="392"/>
      <c r="F32" s="404"/>
    </row>
    <row r="33" spans="1:6" ht="16.5" customHeight="1">
      <c r="A33" s="402" t="s">
        <v>473</v>
      </c>
      <c r="B33" s="317"/>
      <c r="D33" s="393"/>
      <c r="E33" s="394" t="s">
        <v>474</v>
      </c>
      <c r="F33" s="396" t="s">
        <v>198</v>
      </c>
    </row>
    <row r="34" spans="1:6" ht="16.5" customHeight="1">
      <c r="A34" s="392"/>
      <c r="D34" s="393"/>
      <c r="E34" s="401"/>
      <c r="F34" s="400" t="s">
        <v>447</v>
      </c>
    </row>
    <row r="35" spans="1:6" ht="16.5" customHeight="1">
      <c r="A35" s="402" t="s">
        <v>475</v>
      </c>
      <c r="B35" s="317"/>
      <c r="D35" s="393"/>
      <c r="E35" s="401" t="s">
        <v>474</v>
      </c>
      <c r="F35" s="396" t="s">
        <v>198</v>
      </c>
    </row>
    <row r="36" spans="1:6" ht="16.5" customHeight="1">
      <c r="A36" s="392"/>
      <c r="D36" s="393"/>
      <c r="E36" s="394"/>
      <c r="F36" s="400" t="s">
        <v>447</v>
      </c>
    </row>
    <row r="37" spans="1:6" ht="16.5" customHeight="1">
      <c r="A37" s="402" t="s">
        <v>476</v>
      </c>
      <c r="B37" s="317"/>
      <c r="D37" s="393"/>
      <c r="E37" s="394" t="s">
        <v>477</v>
      </c>
      <c r="F37" s="396" t="s">
        <v>198</v>
      </c>
    </row>
    <row r="38" spans="1:6" ht="16.5" customHeight="1">
      <c r="A38" s="392"/>
      <c r="D38" s="393"/>
      <c r="E38" s="401"/>
      <c r="F38" s="400" t="s">
        <v>447</v>
      </c>
    </row>
    <row r="39" spans="1:6" ht="16.5" customHeight="1">
      <c r="A39" s="402" t="s">
        <v>478</v>
      </c>
      <c r="B39" s="317"/>
      <c r="D39" s="393"/>
      <c r="E39" s="394"/>
      <c r="F39" s="396"/>
    </row>
    <row r="40" spans="1:6" ht="16.5" customHeight="1">
      <c r="A40" s="402" t="s">
        <v>479</v>
      </c>
      <c r="D40" s="317"/>
      <c r="E40" s="394" t="s">
        <v>455</v>
      </c>
      <c r="F40" s="396" t="s">
        <v>198</v>
      </c>
    </row>
    <row r="41" spans="1:6" ht="16.5" customHeight="1">
      <c r="A41" s="402" t="s">
        <v>480</v>
      </c>
      <c r="D41" s="317"/>
      <c r="E41" s="394" t="s">
        <v>455</v>
      </c>
      <c r="F41" s="400" t="s">
        <v>447</v>
      </c>
    </row>
    <row r="42" spans="1:6" ht="16.5" customHeight="1">
      <c r="A42" s="392"/>
      <c r="D42" s="393"/>
      <c r="E42" s="394"/>
      <c r="F42" s="396"/>
    </row>
    <row r="43" spans="1:6" ht="16.5" customHeight="1">
      <c r="A43" s="402" t="s">
        <v>481</v>
      </c>
      <c r="B43" s="317"/>
      <c r="D43" s="393"/>
      <c r="E43" s="394"/>
      <c r="F43" s="396"/>
    </row>
    <row r="44" spans="1:6" ht="16.5" customHeight="1">
      <c r="A44" s="402" t="s">
        <v>482</v>
      </c>
      <c r="D44" s="317"/>
      <c r="E44" s="401" t="s">
        <v>483</v>
      </c>
      <c r="F44" s="395" t="s">
        <v>484</v>
      </c>
    </row>
    <row r="45" spans="1:6" ht="16.5" customHeight="1">
      <c r="A45" s="402" t="s">
        <v>485</v>
      </c>
      <c r="D45" s="317"/>
      <c r="E45" s="394" t="s">
        <v>477</v>
      </c>
      <c r="F45" s="400" t="s">
        <v>447</v>
      </c>
    </row>
    <row r="46" spans="1:6" ht="16.5" customHeight="1">
      <c r="A46" s="392"/>
      <c r="F46" s="396"/>
    </row>
    <row r="47" spans="1:6" ht="16.5" customHeight="1">
      <c r="A47" s="402" t="s">
        <v>486</v>
      </c>
      <c r="B47" s="317"/>
      <c r="D47" s="393"/>
      <c r="E47" s="378" t="s">
        <v>487</v>
      </c>
      <c r="F47" s="499" t="s">
        <v>488</v>
      </c>
    </row>
    <row r="48" spans="1:6" ht="16.5" customHeight="1">
      <c r="A48" s="402" t="s">
        <v>489</v>
      </c>
      <c r="B48" s="317"/>
      <c r="D48" s="393"/>
      <c r="F48" s="499"/>
    </row>
    <row r="49" spans="1:6" ht="16.5" customHeight="1">
      <c r="A49" s="392"/>
      <c r="F49" s="404"/>
    </row>
    <row r="50" spans="1:6" ht="16.5" customHeight="1">
      <c r="A50" s="402" t="s">
        <v>490</v>
      </c>
      <c r="B50" s="317"/>
      <c r="D50" s="393"/>
      <c r="E50" s="394" t="s">
        <v>491</v>
      </c>
      <c r="F50" s="397" t="s">
        <v>492</v>
      </c>
    </row>
    <row r="51" spans="1:6" ht="16.5" customHeight="1">
      <c r="A51" s="392"/>
      <c r="D51" s="393"/>
      <c r="F51" s="397"/>
    </row>
    <row r="52" spans="1:6" ht="16.5" customHeight="1">
      <c r="A52" s="402" t="s">
        <v>493</v>
      </c>
      <c r="B52" s="317"/>
      <c r="D52" s="393"/>
      <c r="E52" s="378" t="s">
        <v>477</v>
      </c>
      <c r="F52" s="396" t="s">
        <v>198</v>
      </c>
    </row>
    <row r="53" spans="1:6" ht="16.5" customHeight="1">
      <c r="A53" s="392"/>
      <c r="D53" s="393"/>
      <c r="F53" s="400" t="s">
        <v>447</v>
      </c>
    </row>
    <row r="54" spans="1:6" ht="16.5" customHeight="1">
      <c r="A54" s="402" t="s">
        <v>494</v>
      </c>
      <c r="B54" s="317"/>
      <c r="D54" s="393"/>
      <c r="E54" s="378" t="s">
        <v>477</v>
      </c>
      <c r="F54" s="396" t="s">
        <v>198</v>
      </c>
    </row>
    <row r="55" spans="1:6" ht="16.5" customHeight="1">
      <c r="A55" s="392"/>
      <c r="D55" s="393"/>
      <c r="F55" s="400" t="s">
        <v>447</v>
      </c>
    </row>
    <row r="56" spans="1:6" ht="16.5" customHeight="1">
      <c r="A56" s="402" t="s">
        <v>495</v>
      </c>
      <c r="B56" s="317"/>
      <c r="D56" s="393"/>
      <c r="E56" s="394" t="s">
        <v>496</v>
      </c>
      <c r="F56" s="499" t="s">
        <v>488</v>
      </c>
    </row>
    <row r="57" spans="1:6" ht="16.5" customHeight="1">
      <c r="A57" s="392" t="s">
        <v>200</v>
      </c>
      <c r="B57" s="376" t="s">
        <v>200</v>
      </c>
      <c r="C57" s="317" t="s">
        <v>200</v>
      </c>
      <c r="D57" s="393"/>
      <c r="E57" s="394"/>
      <c r="F57" s="499"/>
    </row>
    <row r="58" spans="1:6" ht="16.5" customHeight="1">
      <c r="A58" s="392"/>
      <c r="D58" s="393"/>
      <c r="E58" s="394"/>
      <c r="F58" s="396"/>
    </row>
    <row r="59" spans="1:6" ht="16.5" customHeight="1">
      <c r="A59" s="392" t="s">
        <v>497</v>
      </c>
      <c r="C59" s="377"/>
      <c r="D59" s="393"/>
      <c r="E59" s="398" t="s">
        <v>498</v>
      </c>
      <c r="F59" s="396" t="s">
        <v>499</v>
      </c>
    </row>
    <row r="60" spans="1:6" ht="16.5" customHeight="1">
      <c r="A60" s="392"/>
      <c r="C60" s="500" t="s">
        <v>500</v>
      </c>
      <c r="D60" s="501"/>
      <c r="E60" s="398" t="s">
        <v>501</v>
      </c>
      <c r="F60" s="396"/>
    </row>
    <row r="61" spans="1:6" ht="16.5" customHeight="1">
      <c r="A61" s="405"/>
      <c r="B61" s="406"/>
      <c r="C61" s="407"/>
      <c r="D61" s="408" t="s">
        <v>502</v>
      </c>
      <c r="E61" s="409"/>
      <c r="F61" s="410"/>
    </row>
    <row r="62" spans="1:6" ht="16.5" customHeight="1">
      <c r="A62" s="411" t="s">
        <v>503</v>
      </c>
      <c r="C62" s="411"/>
    </row>
    <row r="63" spans="1:6" ht="16.5" customHeight="1"/>
    <row r="64" spans="1:6" ht="16.5" customHeight="1">
      <c r="A64" s="137" t="s">
        <v>504</v>
      </c>
      <c r="B64" s="138"/>
      <c r="C64" s="139"/>
      <c r="D64" s="140"/>
      <c r="E64" s="141"/>
      <c r="F64" s="142"/>
    </row>
    <row r="65" spans="1:6" ht="16.5" customHeight="1">
      <c r="A65" s="380" t="s">
        <v>418</v>
      </c>
      <c r="B65" s="381"/>
      <c r="C65" s="382"/>
      <c r="D65" s="383"/>
      <c r="E65" s="384" t="s">
        <v>419</v>
      </c>
      <c r="F65" s="385" t="s">
        <v>420</v>
      </c>
    </row>
    <row r="66" spans="1:6" ht="16.5" customHeight="1">
      <c r="A66" s="134" t="s">
        <v>505</v>
      </c>
      <c r="D66" s="393"/>
      <c r="E66" s="394"/>
      <c r="F66" s="396"/>
    </row>
    <row r="67" spans="1:6" ht="16.5" customHeight="1">
      <c r="A67" s="135"/>
      <c r="D67" s="393"/>
      <c r="E67" s="394"/>
      <c r="F67" s="396"/>
    </row>
    <row r="68" spans="1:6" ht="16.5" customHeight="1">
      <c r="A68" s="392" t="s">
        <v>506</v>
      </c>
      <c r="C68" s="317" t="s">
        <v>507</v>
      </c>
      <c r="D68" s="393"/>
      <c r="E68" s="394"/>
      <c r="F68" s="396"/>
    </row>
    <row r="69" spans="1:6" ht="16.5" customHeight="1">
      <c r="A69" s="392"/>
      <c r="B69" s="376" t="s">
        <v>427</v>
      </c>
      <c r="D69" s="393" t="s">
        <v>508</v>
      </c>
      <c r="E69" s="401" t="s">
        <v>509</v>
      </c>
      <c r="F69" s="395" t="s">
        <v>510</v>
      </c>
    </row>
    <row r="70" spans="1:6" ht="16.5" customHeight="1">
      <c r="A70" s="392"/>
      <c r="B70" s="376" t="s">
        <v>431</v>
      </c>
      <c r="D70" s="143" t="s">
        <v>511</v>
      </c>
      <c r="E70" s="401" t="s">
        <v>512</v>
      </c>
      <c r="F70" s="395" t="s">
        <v>513</v>
      </c>
    </row>
    <row r="71" spans="1:6" ht="16.5" customHeight="1">
      <c r="A71" s="392"/>
      <c r="B71" s="317" t="s">
        <v>441</v>
      </c>
      <c r="C71" s="376"/>
      <c r="D71" s="143" t="s">
        <v>514</v>
      </c>
      <c r="E71" s="394" t="s">
        <v>515</v>
      </c>
      <c r="F71" s="396" t="s">
        <v>516</v>
      </c>
    </row>
    <row r="72" spans="1:6" ht="16.5" customHeight="1">
      <c r="A72" s="392"/>
      <c r="B72" s="317"/>
      <c r="C72" s="376"/>
      <c r="D72" s="143"/>
      <c r="E72" s="394"/>
      <c r="F72" s="396"/>
    </row>
    <row r="73" spans="1:6" ht="16.5" customHeight="1">
      <c r="A73" s="392" t="s">
        <v>517</v>
      </c>
      <c r="C73" s="144" t="s">
        <v>518</v>
      </c>
      <c r="D73" s="143"/>
      <c r="E73" s="394"/>
      <c r="F73" s="396"/>
    </row>
    <row r="74" spans="1:6" ht="16.5" customHeight="1">
      <c r="A74" s="392"/>
      <c r="B74" s="376" t="s">
        <v>519</v>
      </c>
      <c r="D74" s="143" t="s">
        <v>520</v>
      </c>
      <c r="E74" s="394" t="s">
        <v>521</v>
      </c>
      <c r="F74" s="396" t="s">
        <v>522</v>
      </c>
    </row>
    <row r="75" spans="1:6" ht="16.5" customHeight="1">
      <c r="A75" s="392"/>
      <c r="B75" s="376" t="s">
        <v>523</v>
      </c>
      <c r="C75" s="144"/>
      <c r="D75" s="393" t="s">
        <v>524</v>
      </c>
      <c r="E75" s="394" t="s">
        <v>525</v>
      </c>
      <c r="F75" s="396" t="s">
        <v>526</v>
      </c>
    </row>
    <row r="76" spans="1:6" ht="16.5" customHeight="1">
      <c r="A76" s="392"/>
      <c r="F76" s="404"/>
    </row>
    <row r="77" spans="1:6" ht="16.5" customHeight="1">
      <c r="A77" s="392"/>
      <c r="F77" s="404"/>
    </row>
    <row r="78" spans="1:6" ht="16.5" customHeight="1">
      <c r="A78" s="135" t="s">
        <v>527</v>
      </c>
      <c r="D78" s="393"/>
      <c r="E78" s="394"/>
      <c r="F78" s="396" t="s">
        <v>528</v>
      </c>
    </row>
    <row r="79" spans="1:6" ht="16.5" customHeight="1">
      <c r="A79" s="135"/>
      <c r="D79" s="393"/>
      <c r="E79" s="394"/>
      <c r="F79" s="396"/>
    </row>
    <row r="80" spans="1:6" ht="16.5" customHeight="1">
      <c r="A80" s="392" t="s">
        <v>506</v>
      </c>
      <c r="C80" s="144" t="s">
        <v>529</v>
      </c>
      <c r="D80" s="393"/>
      <c r="E80" s="394" t="s">
        <v>530</v>
      </c>
      <c r="F80" s="395" t="s">
        <v>516</v>
      </c>
    </row>
    <row r="81" spans="1:6" ht="16.5" customHeight="1">
      <c r="A81" s="392"/>
      <c r="C81" s="144"/>
      <c r="D81" s="393"/>
      <c r="E81" s="394"/>
      <c r="F81" s="395" t="s">
        <v>531</v>
      </c>
    </row>
    <row r="82" spans="1:6" ht="16.5" customHeight="1">
      <c r="A82" s="392"/>
      <c r="C82" s="144"/>
      <c r="D82" s="393"/>
      <c r="E82" s="394"/>
      <c r="F82" s="396"/>
    </row>
    <row r="83" spans="1:6" ht="16.5" customHeight="1">
      <c r="A83" s="392" t="s">
        <v>517</v>
      </c>
      <c r="B83" s="317"/>
      <c r="C83" s="144" t="s">
        <v>532</v>
      </c>
      <c r="D83" s="393"/>
      <c r="E83" s="394"/>
      <c r="F83" s="396"/>
    </row>
    <row r="84" spans="1:6" ht="16.5" customHeight="1">
      <c r="A84" s="392"/>
      <c r="B84" s="376" t="s">
        <v>427</v>
      </c>
      <c r="D84" s="143" t="s">
        <v>533</v>
      </c>
      <c r="E84" s="401" t="s">
        <v>534</v>
      </c>
      <c r="F84" s="396" t="s">
        <v>535</v>
      </c>
    </row>
    <row r="85" spans="1:6" ht="16.5" customHeight="1">
      <c r="A85" s="392"/>
      <c r="B85" s="317"/>
      <c r="D85" s="143"/>
      <c r="E85" s="402" t="s">
        <v>536</v>
      </c>
      <c r="F85" s="395" t="s">
        <v>516</v>
      </c>
    </row>
    <row r="86" spans="1:6" ht="16.5" customHeight="1">
      <c r="A86" s="392"/>
      <c r="B86" s="317"/>
      <c r="D86" s="143"/>
      <c r="E86" s="394"/>
      <c r="F86" s="395" t="s">
        <v>531</v>
      </c>
    </row>
    <row r="87" spans="1:6" ht="16.5" customHeight="1">
      <c r="A87" s="392"/>
      <c r="B87" s="376" t="s">
        <v>431</v>
      </c>
      <c r="D87" s="143" t="s">
        <v>537</v>
      </c>
      <c r="E87" s="401" t="s">
        <v>538</v>
      </c>
      <c r="F87" s="396" t="s">
        <v>539</v>
      </c>
    </row>
    <row r="88" spans="1:6" ht="16.5" customHeight="1">
      <c r="A88" s="392"/>
      <c r="B88" s="317" t="s">
        <v>441</v>
      </c>
      <c r="D88" s="143" t="s">
        <v>540</v>
      </c>
      <c r="E88" s="401" t="s">
        <v>541</v>
      </c>
      <c r="F88" s="396" t="s">
        <v>542</v>
      </c>
    </row>
    <row r="89" spans="1:6" ht="16.5" customHeight="1">
      <c r="A89" s="392"/>
      <c r="B89" s="376" t="s">
        <v>543</v>
      </c>
      <c r="D89" s="143" t="s">
        <v>544</v>
      </c>
      <c r="E89" s="402" t="s">
        <v>545</v>
      </c>
      <c r="F89" s="395" t="s">
        <v>546</v>
      </c>
    </row>
    <row r="90" spans="1:6" ht="16.5" customHeight="1">
      <c r="A90" s="392"/>
      <c r="D90" s="393"/>
      <c r="E90" s="394" t="s">
        <v>547</v>
      </c>
      <c r="F90" s="395" t="s">
        <v>513</v>
      </c>
    </row>
    <row r="91" spans="1:6" ht="16.5" customHeight="1">
      <c r="A91" s="392"/>
      <c r="C91" s="144"/>
      <c r="D91" s="393"/>
      <c r="E91" s="394"/>
      <c r="F91" s="395"/>
    </row>
    <row r="92" spans="1:6" ht="16.5" customHeight="1">
      <c r="A92" s="392" t="s">
        <v>548</v>
      </c>
      <c r="C92" s="144" t="s">
        <v>549</v>
      </c>
      <c r="D92" s="393"/>
      <c r="E92" s="401" t="s">
        <v>550</v>
      </c>
      <c r="F92" s="395" t="s">
        <v>551</v>
      </c>
    </row>
    <row r="93" spans="1:6" ht="16.5" customHeight="1">
      <c r="A93" s="392"/>
      <c r="C93" s="144"/>
      <c r="D93" s="393"/>
      <c r="E93" s="394" t="s">
        <v>552</v>
      </c>
      <c r="F93" s="396"/>
    </row>
    <row r="94" spans="1:6" ht="16.5" customHeight="1">
      <c r="A94" s="392"/>
      <c r="F94" s="404"/>
    </row>
    <row r="95" spans="1:6" ht="16.5" customHeight="1">
      <c r="A95" s="392"/>
      <c r="F95" s="404"/>
    </row>
    <row r="96" spans="1:6" ht="16.5" customHeight="1">
      <c r="A96" s="135" t="s">
        <v>553</v>
      </c>
      <c r="D96" s="393"/>
      <c r="E96" s="394" t="s">
        <v>554</v>
      </c>
      <c r="F96" s="396"/>
    </row>
    <row r="97" spans="1:6" ht="16.5" customHeight="1"/>
    <row r="98" spans="1:6" ht="16.5" customHeight="1">
      <c r="A98" s="392" t="s">
        <v>506</v>
      </c>
      <c r="B98" s="144"/>
      <c r="C98" s="144" t="s">
        <v>555</v>
      </c>
      <c r="D98" s="393"/>
      <c r="E98" s="394" t="s">
        <v>556</v>
      </c>
      <c r="F98" s="395" t="s">
        <v>546</v>
      </c>
    </row>
    <row r="99" spans="1:6" ht="16.5" customHeight="1">
      <c r="A99" s="392"/>
      <c r="D99" s="393"/>
      <c r="E99" s="401" t="s">
        <v>557</v>
      </c>
      <c r="F99" s="396" t="s">
        <v>558</v>
      </c>
    </row>
    <row r="100" spans="1:6" ht="16.5" customHeight="1">
      <c r="A100" s="392"/>
      <c r="D100" s="393"/>
      <c r="E100" s="394"/>
      <c r="F100" s="396"/>
    </row>
    <row r="101" spans="1:6" ht="16.5" customHeight="1">
      <c r="A101" s="392" t="s">
        <v>517</v>
      </c>
      <c r="C101" s="144" t="s">
        <v>559</v>
      </c>
      <c r="D101" s="393"/>
      <c r="E101" s="394" t="s">
        <v>560</v>
      </c>
      <c r="F101" s="395" t="s">
        <v>551</v>
      </c>
    </row>
    <row r="102" spans="1:6" ht="16.5" customHeight="1">
      <c r="A102" s="392"/>
      <c r="C102" s="144"/>
      <c r="D102" s="393"/>
      <c r="E102" s="394"/>
      <c r="F102" s="395"/>
    </row>
    <row r="103" spans="1:6" ht="16.5" customHeight="1">
      <c r="A103" s="392"/>
      <c r="C103" s="144"/>
      <c r="D103" s="393"/>
      <c r="E103" s="394"/>
      <c r="F103" s="396"/>
    </row>
    <row r="104" spans="1:6" ht="16.5" customHeight="1">
      <c r="A104" s="392" t="s">
        <v>548</v>
      </c>
      <c r="C104" s="144" t="s">
        <v>561</v>
      </c>
      <c r="D104" s="393"/>
      <c r="E104" s="394"/>
      <c r="F104" s="396"/>
    </row>
    <row r="105" spans="1:6" ht="16.5" customHeight="1">
      <c r="A105" s="392"/>
      <c r="B105" s="376" t="s">
        <v>427</v>
      </c>
      <c r="D105" s="143" t="s">
        <v>562</v>
      </c>
      <c r="E105" s="401" t="s">
        <v>563</v>
      </c>
      <c r="F105" s="396" t="s">
        <v>564</v>
      </c>
    </row>
    <row r="106" spans="1:6" ht="16.5" customHeight="1">
      <c r="A106" s="392"/>
      <c r="B106" s="376" t="s">
        <v>431</v>
      </c>
      <c r="D106" s="143" t="s">
        <v>565</v>
      </c>
      <c r="E106" s="401" t="s">
        <v>566</v>
      </c>
      <c r="F106" s="396" t="s">
        <v>567</v>
      </c>
    </row>
    <row r="107" spans="1:6" ht="16.5" customHeight="1">
      <c r="A107" s="405"/>
      <c r="B107" s="407" t="s">
        <v>441</v>
      </c>
      <c r="C107" s="406"/>
      <c r="D107" s="145" t="s">
        <v>568</v>
      </c>
      <c r="E107" s="412" t="s">
        <v>569</v>
      </c>
      <c r="F107" s="410"/>
    </row>
    <row r="108" spans="1:6" ht="16.5" customHeight="1"/>
    <row r="109" spans="1:6" ht="16.5" customHeight="1"/>
    <row r="110" spans="1:6" ht="16.5" customHeight="1">
      <c r="A110" s="376" t="s">
        <v>570</v>
      </c>
    </row>
    <row r="111" spans="1:6" ht="16.5" customHeight="1">
      <c r="A111" s="376" t="s">
        <v>571</v>
      </c>
    </row>
    <row r="112" spans="1:6" ht="16.5" customHeight="1">
      <c r="A112" s="376" t="s">
        <v>572</v>
      </c>
    </row>
    <row r="113" spans="1:1" ht="16.5" customHeight="1">
      <c r="A113" s="376" t="s">
        <v>573</v>
      </c>
    </row>
    <row r="114" spans="1:1" ht="16.5" customHeight="1">
      <c r="A114" s="376" t="s">
        <v>574</v>
      </c>
    </row>
    <row r="115" spans="1:1" ht="16.5" customHeight="1">
      <c r="A115" s="376" t="s">
        <v>575</v>
      </c>
    </row>
  </sheetData>
  <mergeCells count="5">
    <mergeCell ref="F8:F9"/>
    <mergeCell ref="A21:D21"/>
    <mergeCell ref="F47:F48"/>
    <mergeCell ref="F56:F57"/>
    <mergeCell ref="C60:D60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11"/>
  <sheetViews>
    <sheetView showGridLines="0" zoomScale="90" zoomScaleNormal="90" zoomScaleSheetLayoutView="115" workbookViewId="0">
      <pane xSplit="4" ySplit="3" topLeftCell="F19" activePane="bottomRight" state="frozen"/>
      <selection pane="topRight"/>
      <selection pane="bottomLeft"/>
      <selection pane="bottomRight" activeCell="P34" sqref="P34"/>
    </sheetView>
  </sheetViews>
  <sheetFormatPr defaultColWidth="9" defaultRowHeight="13.5"/>
  <cols>
    <col min="1" max="1" width="2.375" style="317" customWidth="1"/>
    <col min="2" max="2" width="13.125" style="317" customWidth="1"/>
    <col min="3" max="3" width="11.375" style="317" customWidth="1"/>
    <col min="4" max="4" width="6.875" style="1" customWidth="1"/>
    <col min="5" max="5" width="9.875" style="1" hidden="1" customWidth="1"/>
    <col min="6" max="27" width="10.125" style="317" customWidth="1"/>
    <col min="28" max="28" width="23.5" style="1" customWidth="1"/>
    <col min="29" max="16384" width="9" style="317"/>
  </cols>
  <sheetData>
    <row r="1" spans="1:28" ht="15" thickBot="1">
      <c r="A1" s="318"/>
      <c r="B1" s="231" t="s">
        <v>723</v>
      </c>
      <c r="C1" s="318"/>
      <c r="D1" s="5"/>
      <c r="E1" s="5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6"/>
      <c r="S1" s="6"/>
      <c r="T1" s="6"/>
      <c r="U1" s="6"/>
      <c r="V1" s="6"/>
      <c r="W1" s="6"/>
      <c r="X1" s="6"/>
      <c r="Y1" s="6"/>
      <c r="Z1" s="6"/>
      <c r="AA1" s="6"/>
      <c r="AB1" s="5"/>
    </row>
    <row r="2" spans="1:28" s="2" customFormat="1" ht="13.5" customHeight="1">
      <c r="A2" s="482" t="s">
        <v>14</v>
      </c>
      <c r="B2" s="262"/>
      <c r="C2" s="8"/>
      <c r="D2" s="8"/>
      <c r="E2" s="130"/>
      <c r="F2" s="480" t="s">
        <v>239</v>
      </c>
      <c r="G2" s="479"/>
      <c r="H2" s="479"/>
      <c r="I2" s="479"/>
      <c r="J2" s="479"/>
      <c r="K2" s="479"/>
      <c r="L2" s="479"/>
      <c r="M2" s="479"/>
      <c r="N2" s="479"/>
      <c r="O2" s="479"/>
      <c r="P2" s="481"/>
      <c r="Q2" s="479" t="s">
        <v>241</v>
      </c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266" t="s">
        <v>15</v>
      </c>
    </row>
    <row r="3" spans="1:28" s="2" customFormat="1" thickBot="1">
      <c r="A3" s="485"/>
      <c r="B3" s="43" t="s">
        <v>16</v>
      </c>
      <c r="C3" s="44" t="s">
        <v>17</v>
      </c>
      <c r="D3" s="44" t="s">
        <v>18</v>
      </c>
      <c r="E3" s="131" t="s">
        <v>722</v>
      </c>
      <c r="F3" s="48" t="s">
        <v>188</v>
      </c>
      <c r="G3" s="47" t="s">
        <v>189</v>
      </c>
      <c r="H3" s="49" t="s">
        <v>190</v>
      </c>
      <c r="I3" s="48" t="s">
        <v>191</v>
      </c>
      <c r="J3" s="48" t="s">
        <v>192</v>
      </c>
      <c r="K3" s="48" t="s">
        <v>193</v>
      </c>
      <c r="L3" s="48" t="s">
        <v>194</v>
      </c>
      <c r="M3" s="232" t="s">
        <v>195</v>
      </c>
      <c r="N3" s="232" t="s">
        <v>236</v>
      </c>
      <c r="O3" s="232" t="s">
        <v>238</v>
      </c>
      <c r="P3" s="232" t="s">
        <v>647</v>
      </c>
      <c r="Q3" s="245" t="s">
        <v>188</v>
      </c>
      <c r="R3" s="53" t="s">
        <v>189</v>
      </c>
      <c r="S3" s="55" t="s">
        <v>190</v>
      </c>
      <c r="T3" s="54" t="s">
        <v>191</v>
      </c>
      <c r="U3" s="54" t="s">
        <v>192</v>
      </c>
      <c r="V3" s="54" t="s">
        <v>193</v>
      </c>
      <c r="W3" s="48" t="s">
        <v>194</v>
      </c>
      <c r="X3" s="232" t="s">
        <v>195</v>
      </c>
      <c r="Y3" s="232" t="s">
        <v>245</v>
      </c>
      <c r="Z3" s="57" t="s">
        <v>238</v>
      </c>
      <c r="AA3" s="265" t="s">
        <v>724</v>
      </c>
      <c r="AB3" s="267"/>
    </row>
    <row r="4" spans="1:28" s="2" customFormat="1" ht="13.5" customHeight="1">
      <c r="A4" s="486" t="s">
        <v>19</v>
      </c>
      <c r="B4" s="9" t="s">
        <v>20</v>
      </c>
      <c r="C4" s="10" t="s">
        <v>21</v>
      </c>
      <c r="D4" s="263" t="s">
        <v>22</v>
      </c>
      <c r="E4" s="228">
        <v>65558.791698604182</v>
      </c>
      <c r="F4" s="319">
        <v>64582.576011404526</v>
      </c>
      <c r="G4" s="320">
        <v>63545.56</v>
      </c>
      <c r="H4" s="320">
        <v>64153.22</v>
      </c>
      <c r="I4" s="320">
        <v>65524.99</v>
      </c>
      <c r="J4" s="320">
        <v>68311.5</v>
      </c>
      <c r="K4" s="320">
        <v>68231.039999999994</v>
      </c>
      <c r="L4" s="320">
        <v>69719.19</v>
      </c>
      <c r="M4" s="320">
        <v>69948.039999999994</v>
      </c>
      <c r="N4" s="320">
        <v>71158.19</v>
      </c>
      <c r="O4" s="321">
        <v>69342.820000000007</v>
      </c>
      <c r="P4" s="322">
        <v>69990.87</v>
      </c>
      <c r="Q4" s="323">
        <f>ROUND((F4-E4)/E4*100,1)</f>
        <v>-1.5</v>
      </c>
      <c r="R4" s="323">
        <f>ROUND((G4-F4)/F4*100,1)</f>
        <v>-1.6</v>
      </c>
      <c r="S4" s="323">
        <f t="shared" ref="Q4:X18" si="0">ROUND((H4-G4)/G4*100,1)</f>
        <v>1</v>
      </c>
      <c r="T4" s="323">
        <f t="shared" si="0"/>
        <v>2.1</v>
      </c>
      <c r="U4" s="323">
        <f t="shared" si="0"/>
        <v>4.3</v>
      </c>
      <c r="V4" s="323">
        <f t="shared" si="0"/>
        <v>-0.1</v>
      </c>
      <c r="W4" s="323">
        <f t="shared" si="0"/>
        <v>2.2000000000000002</v>
      </c>
      <c r="X4" s="323">
        <f t="shared" si="0"/>
        <v>0.3</v>
      </c>
      <c r="Y4" s="323">
        <f t="shared" ref="Y4:Y34" si="1">ROUND((N4-M4)/M4*100,1)</f>
        <v>1.7</v>
      </c>
      <c r="Z4" s="324">
        <f t="shared" ref="Z4:AA34" si="2">ROUND((O4-N4)/N4*100,1)</f>
        <v>-2.6</v>
      </c>
      <c r="AA4" s="323">
        <f t="shared" si="2"/>
        <v>0.9</v>
      </c>
      <c r="AB4" s="268" t="s">
        <v>8</v>
      </c>
    </row>
    <row r="5" spans="1:28" s="2" customFormat="1">
      <c r="A5" s="487"/>
      <c r="B5" s="45" t="s">
        <v>23</v>
      </c>
      <c r="C5" s="10" t="s">
        <v>46</v>
      </c>
      <c r="D5" s="263" t="s">
        <v>2</v>
      </c>
      <c r="E5" s="228">
        <v>32719.43</v>
      </c>
      <c r="F5" s="325">
        <v>32153.24</v>
      </c>
      <c r="G5" s="326">
        <v>31254.86</v>
      </c>
      <c r="H5" s="326">
        <v>32445.83</v>
      </c>
      <c r="I5" s="326">
        <v>32424.32</v>
      </c>
      <c r="J5" s="326">
        <v>34562.129999999997</v>
      </c>
      <c r="K5" s="326">
        <v>34776.04</v>
      </c>
      <c r="L5" s="326">
        <v>35695.199999999997</v>
      </c>
      <c r="M5" s="326">
        <v>35435.07</v>
      </c>
      <c r="N5" s="326">
        <v>35669.61</v>
      </c>
      <c r="O5" s="327">
        <v>34161.9</v>
      </c>
      <c r="P5" s="328">
        <v>35893.86</v>
      </c>
      <c r="Q5" s="329">
        <f t="shared" si="0"/>
        <v>-1.7</v>
      </c>
      <c r="R5" s="329">
        <f t="shared" si="0"/>
        <v>-2.8</v>
      </c>
      <c r="S5" s="329">
        <f t="shared" si="0"/>
        <v>3.8</v>
      </c>
      <c r="T5" s="329">
        <f t="shared" si="0"/>
        <v>-0.1</v>
      </c>
      <c r="U5" s="329">
        <f t="shared" si="0"/>
        <v>6.6</v>
      </c>
      <c r="V5" s="329">
        <f t="shared" si="0"/>
        <v>0.6</v>
      </c>
      <c r="W5" s="329">
        <f t="shared" si="0"/>
        <v>2.6</v>
      </c>
      <c r="X5" s="329">
        <f t="shared" si="0"/>
        <v>-0.7</v>
      </c>
      <c r="Y5" s="329">
        <f t="shared" si="1"/>
        <v>0.7</v>
      </c>
      <c r="Z5" s="330">
        <f t="shared" si="2"/>
        <v>-4.2</v>
      </c>
      <c r="AA5" s="329">
        <f t="shared" si="2"/>
        <v>5.0999999999999996</v>
      </c>
      <c r="AB5" s="268" t="s">
        <v>243</v>
      </c>
    </row>
    <row r="6" spans="1:28" s="2" customFormat="1">
      <c r="A6" s="487"/>
      <c r="B6" s="9"/>
      <c r="C6" s="10" t="s">
        <v>47</v>
      </c>
      <c r="D6" s="263"/>
      <c r="E6" s="228">
        <v>18712.990000000002</v>
      </c>
      <c r="F6" s="325">
        <v>18852.54</v>
      </c>
      <c r="G6" s="326">
        <v>19140.2</v>
      </c>
      <c r="H6" s="326">
        <v>19137.509999999998</v>
      </c>
      <c r="I6" s="326">
        <v>18942.71</v>
      </c>
      <c r="J6" s="326">
        <v>19775.04</v>
      </c>
      <c r="K6" s="326">
        <v>20593.91</v>
      </c>
      <c r="L6" s="326">
        <v>20269.419999999998</v>
      </c>
      <c r="M6" s="326">
        <v>20267.669999999998</v>
      </c>
      <c r="N6" s="326">
        <v>19805.77</v>
      </c>
      <c r="O6" s="327">
        <v>19646.849999999999</v>
      </c>
      <c r="P6" s="328">
        <v>21399.74</v>
      </c>
      <c r="Q6" s="329">
        <f t="shared" si="0"/>
        <v>0.7</v>
      </c>
      <c r="R6" s="329">
        <f t="shared" si="0"/>
        <v>1.5</v>
      </c>
      <c r="S6" s="329">
        <f t="shared" si="0"/>
        <v>0</v>
      </c>
      <c r="T6" s="329">
        <f t="shared" si="0"/>
        <v>-1</v>
      </c>
      <c r="U6" s="329">
        <f t="shared" si="0"/>
        <v>4.4000000000000004</v>
      </c>
      <c r="V6" s="329">
        <f t="shared" si="0"/>
        <v>4.0999999999999996</v>
      </c>
      <c r="W6" s="329">
        <f t="shared" si="0"/>
        <v>-1.6</v>
      </c>
      <c r="X6" s="329">
        <f t="shared" si="0"/>
        <v>0</v>
      </c>
      <c r="Y6" s="329">
        <f t="shared" si="1"/>
        <v>-2.2999999999999998</v>
      </c>
      <c r="Z6" s="330">
        <f t="shared" si="2"/>
        <v>-0.8</v>
      </c>
      <c r="AA6" s="329">
        <f t="shared" si="2"/>
        <v>8.9</v>
      </c>
      <c r="AB6" s="269"/>
    </row>
    <row r="7" spans="1:28" s="2" customFormat="1">
      <c r="A7" s="487"/>
      <c r="B7" s="9"/>
      <c r="C7" s="10" t="s">
        <v>3</v>
      </c>
      <c r="D7" s="263"/>
      <c r="E7" s="228">
        <v>27139.98</v>
      </c>
      <c r="F7" s="325">
        <v>25729.119999999999</v>
      </c>
      <c r="G7" s="326">
        <v>27139.65</v>
      </c>
      <c r="H7" s="326">
        <v>27473.45</v>
      </c>
      <c r="I7" s="326">
        <v>27809.73</v>
      </c>
      <c r="J7" s="326">
        <v>29026.16</v>
      </c>
      <c r="K7" s="326">
        <v>28382.49</v>
      </c>
      <c r="L7" s="326">
        <v>28467.37</v>
      </c>
      <c r="M7" s="326">
        <v>28962.54</v>
      </c>
      <c r="N7" s="326">
        <v>29089.96</v>
      </c>
      <c r="O7" s="327">
        <v>28918.89</v>
      </c>
      <c r="P7" s="328">
        <v>28270</v>
      </c>
      <c r="Q7" s="329">
        <f t="shared" si="0"/>
        <v>-5.2</v>
      </c>
      <c r="R7" s="329">
        <f t="shared" si="0"/>
        <v>5.5</v>
      </c>
      <c r="S7" s="329">
        <f t="shared" si="0"/>
        <v>1.2</v>
      </c>
      <c r="T7" s="329">
        <f t="shared" si="0"/>
        <v>1.2</v>
      </c>
      <c r="U7" s="329">
        <f t="shared" si="0"/>
        <v>4.4000000000000004</v>
      </c>
      <c r="V7" s="329">
        <f t="shared" si="0"/>
        <v>-2.2000000000000002</v>
      </c>
      <c r="W7" s="329">
        <f t="shared" si="0"/>
        <v>0.3</v>
      </c>
      <c r="X7" s="329">
        <f t="shared" si="0"/>
        <v>1.7</v>
      </c>
      <c r="Y7" s="329">
        <f t="shared" si="1"/>
        <v>0.4</v>
      </c>
      <c r="Z7" s="330">
        <f t="shared" si="2"/>
        <v>-0.6</v>
      </c>
      <c r="AA7" s="329">
        <f t="shared" si="2"/>
        <v>-2.2000000000000002</v>
      </c>
      <c r="AB7" s="270"/>
    </row>
    <row r="8" spans="1:28" s="2" customFormat="1">
      <c r="A8" s="487"/>
      <c r="B8" s="9"/>
      <c r="C8" s="10" t="s">
        <v>48</v>
      </c>
      <c r="D8" s="263"/>
      <c r="E8" s="228">
        <v>11728.33</v>
      </c>
      <c r="F8" s="325">
        <v>11068.28</v>
      </c>
      <c r="G8" s="326">
        <v>10842.59</v>
      </c>
      <c r="H8" s="326">
        <v>11354.85</v>
      </c>
      <c r="I8" s="326">
        <v>11327.91</v>
      </c>
      <c r="J8" s="326">
        <v>11705.42</v>
      </c>
      <c r="K8" s="326">
        <v>12236.18</v>
      </c>
      <c r="L8" s="326">
        <v>12730.68</v>
      </c>
      <c r="M8" s="326">
        <v>12623.99</v>
      </c>
      <c r="N8" s="326">
        <v>12659.04</v>
      </c>
      <c r="O8" s="327">
        <v>12615.16</v>
      </c>
      <c r="P8" s="328">
        <v>13098.42</v>
      </c>
      <c r="Q8" s="329">
        <f t="shared" si="0"/>
        <v>-5.6</v>
      </c>
      <c r="R8" s="329">
        <f t="shared" si="0"/>
        <v>-2</v>
      </c>
      <c r="S8" s="329">
        <f t="shared" si="0"/>
        <v>4.7</v>
      </c>
      <c r="T8" s="329">
        <f t="shared" si="0"/>
        <v>-0.2</v>
      </c>
      <c r="U8" s="329">
        <f t="shared" si="0"/>
        <v>3.3</v>
      </c>
      <c r="V8" s="329">
        <f t="shared" si="0"/>
        <v>4.5</v>
      </c>
      <c r="W8" s="329">
        <f t="shared" si="0"/>
        <v>4</v>
      </c>
      <c r="X8" s="329">
        <f t="shared" si="0"/>
        <v>-0.8</v>
      </c>
      <c r="Y8" s="329">
        <f t="shared" si="1"/>
        <v>0.3</v>
      </c>
      <c r="Z8" s="330">
        <f t="shared" si="2"/>
        <v>-0.3</v>
      </c>
      <c r="AA8" s="329">
        <f t="shared" si="2"/>
        <v>3.8</v>
      </c>
      <c r="AB8" s="268"/>
    </row>
    <row r="9" spans="1:28" s="2" customFormat="1">
      <c r="A9" s="487"/>
      <c r="B9" s="9"/>
      <c r="C9" s="10" t="s">
        <v>49</v>
      </c>
      <c r="D9" s="263"/>
      <c r="E9" s="228">
        <v>25524.29</v>
      </c>
      <c r="F9" s="325">
        <v>24545.21</v>
      </c>
      <c r="G9" s="326">
        <v>23829.27</v>
      </c>
      <c r="H9" s="326">
        <v>25795.8</v>
      </c>
      <c r="I9" s="326">
        <v>25989.19</v>
      </c>
      <c r="J9" s="326">
        <v>27097.38</v>
      </c>
      <c r="K9" s="326">
        <v>27795.43</v>
      </c>
      <c r="L9" s="326">
        <v>27918.11</v>
      </c>
      <c r="M9" s="326">
        <v>27961.33</v>
      </c>
      <c r="N9" s="326">
        <v>27567.84</v>
      </c>
      <c r="O9" s="327">
        <v>27327.68</v>
      </c>
      <c r="P9" s="328">
        <v>29574.92</v>
      </c>
      <c r="Q9" s="329">
        <f t="shared" si="0"/>
        <v>-3.8</v>
      </c>
      <c r="R9" s="329">
        <f t="shared" si="0"/>
        <v>-2.9</v>
      </c>
      <c r="S9" s="329">
        <f t="shared" si="0"/>
        <v>8.3000000000000007</v>
      </c>
      <c r="T9" s="329">
        <f t="shared" si="0"/>
        <v>0.7</v>
      </c>
      <c r="U9" s="329">
        <f t="shared" si="0"/>
        <v>4.3</v>
      </c>
      <c r="V9" s="329">
        <f t="shared" si="0"/>
        <v>2.6</v>
      </c>
      <c r="W9" s="329">
        <f t="shared" si="0"/>
        <v>0.4</v>
      </c>
      <c r="X9" s="329">
        <f t="shared" si="0"/>
        <v>0.2</v>
      </c>
      <c r="Y9" s="329">
        <f t="shared" si="1"/>
        <v>-1.4</v>
      </c>
      <c r="Z9" s="330">
        <f t="shared" si="2"/>
        <v>-0.9</v>
      </c>
      <c r="AA9" s="329">
        <f t="shared" si="2"/>
        <v>8.1999999999999993</v>
      </c>
      <c r="AB9" s="268"/>
    </row>
    <row r="10" spans="1:28" s="2" customFormat="1">
      <c r="A10" s="487"/>
      <c r="B10" s="18"/>
      <c r="C10" s="10" t="s">
        <v>50</v>
      </c>
      <c r="D10" s="263"/>
      <c r="E10" s="228">
        <v>9799.52</v>
      </c>
      <c r="F10" s="325">
        <v>9596.76</v>
      </c>
      <c r="G10" s="326">
        <v>9557.33</v>
      </c>
      <c r="H10" s="326">
        <v>9647.19</v>
      </c>
      <c r="I10" s="326">
        <v>9880.86</v>
      </c>
      <c r="J10" s="326">
        <v>10391.9</v>
      </c>
      <c r="K10" s="326">
        <v>10670.73</v>
      </c>
      <c r="L10" s="326">
        <v>10941.84</v>
      </c>
      <c r="M10" s="326">
        <v>10926.39</v>
      </c>
      <c r="N10" s="326">
        <v>10852.14</v>
      </c>
      <c r="O10" s="327">
        <v>11039.8</v>
      </c>
      <c r="P10" s="328">
        <v>11459.62</v>
      </c>
      <c r="Q10" s="329">
        <f t="shared" si="0"/>
        <v>-2.1</v>
      </c>
      <c r="R10" s="329">
        <f t="shared" si="0"/>
        <v>-0.4</v>
      </c>
      <c r="S10" s="329">
        <f t="shared" si="0"/>
        <v>0.9</v>
      </c>
      <c r="T10" s="329">
        <f t="shared" si="0"/>
        <v>2.4</v>
      </c>
      <c r="U10" s="329">
        <f t="shared" si="0"/>
        <v>5.2</v>
      </c>
      <c r="V10" s="329">
        <f t="shared" si="0"/>
        <v>2.7</v>
      </c>
      <c r="W10" s="329">
        <f t="shared" si="0"/>
        <v>2.5</v>
      </c>
      <c r="X10" s="329">
        <f t="shared" si="0"/>
        <v>-0.1</v>
      </c>
      <c r="Y10" s="329">
        <f t="shared" si="1"/>
        <v>-0.7</v>
      </c>
      <c r="Z10" s="330">
        <f t="shared" si="2"/>
        <v>1.7</v>
      </c>
      <c r="AA10" s="329">
        <f t="shared" si="2"/>
        <v>3.8</v>
      </c>
      <c r="AB10" s="268"/>
    </row>
    <row r="11" spans="1:28" s="2" customFormat="1">
      <c r="A11" s="487"/>
      <c r="B11" s="9"/>
      <c r="C11" s="10" t="s">
        <v>4</v>
      </c>
      <c r="D11" s="263"/>
      <c r="E11" s="228">
        <v>5914.92</v>
      </c>
      <c r="F11" s="325">
        <v>5741.48</v>
      </c>
      <c r="G11" s="326">
        <v>5768.22</v>
      </c>
      <c r="H11" s="326">
        <v>6207.1</v>
      </c>
      <c r="I11" s="326">
        <v>6253.27</v>
      </c>
      <c r="J11" s="326">
        <v>6609.21</v>
      </c>
      <c r="K11" s="326">
        <v>6683.44</v>
      </c>
      <c r="L11" s="326">
        <v>6676.49</v>
      </c>
      <c r="M11" s="326">
        <v>6470.91</v>
      </c>
      <c r="N11" s="326">
        <v>6482.84</v>
      </c>
      <c r="O11" s="327">
        <v>6493.38</v>
      </c>
      <c r="P11" s="328">
        <v>6204.76</v>
      </c>
      <c r="Q11" s="329">
        <f t="shared" si="0"/>
        <v>-2.9</v>
      </c>
      <c r="R11" s="329">
        <f t="shared" si="0"/>
        <v>0.5</v>
      </c>
      <c r="S11" s="329">
        <f t="shared" si="0"/>
        <v>7.6</v>
      </c>
      <c r="T11" s="329">
        <f t="shared" si="0"/>
        <v>0.7</v>
      </c>
      <c r="U11" s="329">
        <f t="shared" si="0"/>
        <v>5.7</v>
      </c>
      <c r="V11" s="329">
        <f t="shared" si="0"/>
        <v>1.1000000000000001</v>
      </c>
      <c r="W11" s="329">
        <f t="shared" si="0"/>
        <v>-0.1</v>
      </c>
      <c r="X11" s="329">
        <f t="shared" si="0"/>
        <v>-3.1</v>
      </c>
      <c r="Y11" s="329">
        <f t="shared" si="1"/>
        <v>0.2</v>
      </c>
      <c r="Z11" s="330">
        <f t="shared" si="2"/>
        <v>0.2</v>
      </c>
      <c r="AA11" s="329">
        <f t="shared" si="2"/>
        <v>-4.4000000000000004</v>
      </c>
      <c r="AB11" s="268"/>
    </row>
    <row r="12" spans="1:28" s="2" customFormat="1">
      <c r="A12" s="487"/>
      <c r="B12" s="9"/>
      <c r="C12" s="10" t="s">
        <v>5</v>
      </c>
      <c r="D12" s="263"/>
      <c r="E12" s="228">
        <v>3681.8</v>
      </c>
      <c r="F12" s="325">
        <v>3546.07</v>
      </c>
      <c r="G12" s="326">
        <v>2833.84</v>
      </c>
      <c r="H12" s="326">
        <v>3924.74</v>
      </c>
      <c r="I12" s="326">
        <v>3842.11</v>
      </c>
      <c r="J12" s="326">
        <v>4108.5600000000004</v>
      </c>
      <c r="K12" s="326">
        <v>4171.84</v>
      </c>
      <c r="L12" s="326">
        <v>4213.16</v>
      </c>
      <c r="M12" s="326">
        <v>4354.17</v>
      </c>
      <c r="N12" s="326">
        <v>4678.72</v>
      </c>
      <c r="O12" s="327">
        <v>4478.12</v>
      </c>
      <c r="P12" s="328">
        <v>4601.75</v>
      </c>
      <c r="Q12" s="329">
        <f t="shared" si="0"/>
        <v>-3.7</v>
      </c>
      <c r="R12" s="329">
        <f t="shared" si="0"/>
        <v>-20.100000000000001</v>
      </c>
      <c r="S12" s="329">
        <f t="shared" si="0"/>
        <v>38.5</v>
      </c>
      <c r="T12" s="329">
        <f t="shared" si="0"/>
        <v>-2.1</v>
      </c>
      <c r="U12" s="329">
        <f t="shared" si="0"/>
        <v>6.9</v>
      </c>
      <c r="V12" s="329">
        <f t="shared" si="0"/>
        <v>1.5</v>
      </c>
      <c r="W12" s="329">
        <f t="shared" si="0"/>
        <v>1</v>
      </c>
      <c r="X12" s="329">
        <f t="shared" si="0"/>
        <v>3.3</v>
      </c>
      <c r="Y12" s="329">
        <f t="shared" si="1"/>
        <v>7.5</v>
      </c>
      <c r="Z12" s="330">
        <f t="shared" si="2"/>
        <v>-4.3</v>
      </c>
      <c r="AA12" s="329">
        <f t="shared" si="2"/>
        <v>2.8</v>
      </c>
      <c r="AB12" s="268"/>
    </row>
    <row r="13" spans="1:28" s="2" customFormat="1">
      <c r="A13" s="483"/>
      <c r="B13" s="11"/>
      <c r="C13" s="12" t="s">
        <v>6</v>
      </c>
      <c r="D13" s="44"/>
      <c r="E13" s="228">
        <v>4705.47</v>
      </c>
      <c r="F13" s="325">
        <v>4421.42</v>
      </c>
      <c r="G13" s="326">
        <v>4370.83</v>
      </c>
      <c r="H13" s="326">
        <v>4460.51</v>
      </c>
      <c r="I13" s="326">
        <v>4418.1899999999996</v>
      </c>
      <c r="J13" s="326">
        <v>4608.91</v>
      </c>
      <c r="K13" s="326">
        <v>4611.8900000000003</v>
      </c>
      <c r="L13" s="326">
        <v>4596.9399999999996</v>
      </c>
      <c r="M13" s="326">
        <v>4602.18</v>
      </c>
      <c r="N13" s="326">
        <v>4639.43</v>
      </c>
      <c r="O13" s="327">
        <v>4410.12</v>
      </c>
      <c r="P13" s="344">
        <v>4568.97</v>
      </c>
      <c r="Q13" s="331">
        <f t="shared" si="0"/>
        <v>-6</v>
      </c>
      <c r="R13" s="331">
        <f t="shared" si="0"/>
        <v>-1.1000000000000001</v>
      </c>
      <c r="S13" s="331">
        <f t="shared" si="0"/>
        <v>2.1</v>
      </c>
      <c r="T13" s="331">
        <f t="shared" si="0"/>
        <v>-0.9</v>
      </c>
      <c r="U13" s="331">
        <f t="shared" si="0"/>
        <v>4.3</v>
      </c>
      <c r="V13" s="331">
        <f t="shared" si="0"/>
        <v>0.1</v>
      </c>
      <c r="W13" s="331">
        <f t="shared" si="0"/>
        <v>-0.3</v>
      </c>
      <c r="X13" s="331">
        <f t="shared" si="0"/>
        <v>0.1</v>
      </c>
      <c r="Y13" s="331">
        <f t="shared" si="1"/>
        <v>0.8</v>
      </c>
      <c r="Z13" s="332">
        <f t="shared" si="2"/>
        <v>-4.9000000000000004</v>
      </c>
      <c r="AA13" s="331">
        <f t="shared" si="2"/>
        <v>3.6</v>
      </c>
      <c r="AB13" s="268"/>
    </row>
    <row r="14" spans="1:28" s="2" customFormat="1">
      <c r="A14" s="482" t="s">
        <v>24</v>
      </c>
      <c r="B14" s="7" t="s">
        <v>20</v>
      </c>
      <c r="C14" s="8" t="s">
        <v>21</v>
      </c>
      <c r="D14" s="263" t="s">
        <v>22</v>
      </c>
      <c r="E14" s="228">
        <v>67444.03</v>
      </c>
      <c r="F14" s="251">
        <v>67424.33</v>
      </c>
      <c r="G14" s="22">
        <v>66572.179999999993</v>
      </c>
      <c r="H14" s="22">
        <v>67353.679999999993</v>
      </c>
      <c r="I14" s="22">
        <v>67450.75</v>
      </c>
      <c r="J14" s="22">
        <v>68946.94</v>
      </c>
      <c r="K14" s="22">
        <v>68886.62</v>
      </c>
      <c r="L14" s="22">
        <v>70471.28</v>
      </c>
      <c r="M14" s="22">
        <v>70729.27</v>
      </c>
      <c r="N14" s="22">
        <v>71589.820000000007</v>
      </c>
      <c r="O14" s="239">
        <v>68993.5</v>
      </c>
      <c r="P14" s="247">
        <v>70080</v>
      </c>
      <c r="Q14" s="329">
        <f t="shared" si="0"/>
        <v>0</v>
      </c>
      <c r="R14" s="329">
        <f t="shared" si="0"/>
        <v>-1.3</v>
      </c>
      <c r="S14" s="329">
        <f t="shared" si="0"/>
        <v>1.2</v>
      </c>
      <c r="T14" s="329">
        <f t="shared" si="0"/>
        <v>0.1</v>
      </c>
      <c r="U14" s="329">
        <f t="shared" si="0"/>
        <v>2.2000000000000002</v>
      </c>
      <c r="V14" s="329">
        <f t="shared" si="0"/>
        <v>-0.1</v>
      </c>
      <c r="W14" s="329">
        <f t="shared" si="0"/>
        <v>2.2999999999999998</v>
      </c>
      <c r="X14" s="329">
        <f t="shared" si="0"/>
        <v>0.4</v>
      </c>
      <c r="Y14" s="329">
        <f t="shared" si="1"/>
        <v>1.2</v>
      </c>
      <c r="Z14" s="330">
        <f t="shared" si="2"/>
        <v>-3.6</v>
      </c>
      <c r="AA14" s="329">
        <f t="shared" si="2"/>
        <v>1.6</v>
      </c>
      <c r="AB14" s="271" t="s">
        <v>8</v>
      </c>
    </row>
    <row r="15" spans="1:28" s="2" customFormat="1">
      <c r="A15" s="487"/>
      <c r="B15" s="9" t="s">
        <v>54</v>
      </c>
      <c r="C15" s="10" t="s">
        <v>46</v>
      </c>
      <c r="D15" s="263" t="s">
        <v>2</v>
      </c>
      <c r="E15" s="228">
        <v>33111.9</v>
      </c>
      <c r="F15" s="252">
        <v>32979.15</v>
      </c>
      <c r="G15" s="23">
        <v>32166.7</v>
      </c>
      <c r="H15" s="23">
        <v>33463.78</v>
      </c>
      <c r="I15" s="23">
        <v>32800.03</v>
      </c>
      <c r="J15" s="23">
        <v>34419.25</v>
      </c>
      <c r="K15" s="23">
        <v>34548.99</v>
      </c>
      <c r="L15" s="23">
        <v>35502.97</v>
      </c>
      <c r="M15" s="23">
        <v>35257.54</v>
      </c>
      <c r="N15" s="23">
        <v>35314.1</v>
      </c>
      <c r="O15" s="240">
        <v>33453.49</v>
      </c>
      <c r="P15" s="247">
        <v>35370.79</v>
      </c>
      <c r="Q15" s="329">
        <f t="shared" si="0"/>
        <v>-0.4</v>
      </c>
      <c r="R15" s="329">
        <f t="shared" si="0"/>
        <v>-2.5</v>
      </c>
      <c r="S15" s="329">
        <f t="shared" si="0"/>
        <v>4</v>
      </c>
      <c r="T15" s="329">
        <f t="shared" si="0"/>
        <v>-2</v>
      </c>
      <c r="U15" s="329">
        <f t="shared" si="0"/>
        <v>4.9000000000000004</v>
      </c>
      <c r="V15" s="329">
        <f t="shared" si="0"/>
        <v>0.4</v>
      </c>
      <c r="W15" s="329">
        <f t="shared" si="0"/>
        <v>2.8</v>
      </c>
      <c r="X15" s="329">
        <f t="shared" si="0"/>
        <v>-0.7</v>
      </c>
      <c r="Y15" s="329">
        <f t="shared" si="1"/>
        <v>0.2</v>
      </c>
      <c r="Z15" s="330">
        <f t="shared" si="2"/>
        <v>-5.3</v>
      </c>
      <c r="AA15" s="329">
        <f t="shared" si="2"/>
        <v>5.7</v>
      </c>
      <c r="AB15" s="268" t="s">
        <v>243</v>
      </c>
    </row>
    <row r="16" spans="1:28" s="2" customFormat="1">
      <c r="A16" s="487"/>
      <c r="B16" s="9" t="s">
        <v>55</v>
      </c>
      <c r="C16" s="10" t="s">
        <v>47</v>
      </c>
      <c r="D16" s="263"/>
      <c r="E16" s="228">
        <v>18937.45</v>
      </c>
      <c r="F16" s="252">
        <v>19336.8</v>
      </c>
      <c r="G16" s="23">
        <v>19698.599999999999</v>
      </c>
      <c r="H16" s="23">
        <v>19737.919999999998</v>
      </c>
      <c r="I16" s="23">
        <v>19162.21</v>
      </c>
      <c r="J16" s="23">
        <v>19794.02</v>
      </c>
      <c r="K16" s="23">
        <v>20459.45</v>
      </c>
      <c r="L16" s="23">
        <v>20160.259999999998</v>
      </c>
      <c r="M16" s="23">
        <v>20166.13</v>
      </c>
      <c r="N16" s="23">
        <v>19608.349999999999</v>
      </c>
      <c r="O16" s="240">
        <v>19239.439999999999</v>
      </c>
      <c r="P16" s="247">
        <v>21087.88</v>
      </c>
      <c r="Q16" s="329">
        <f t="shared" si="0"/>
        <v>2.1</v>
      </c>
      <c r="R16" s="329">
        <f t="shared" si="0"/>
        <v>1.9</v>
      </c>
      <c r="S16" s="329">
        <f t="shared" si="0"/>
        <v>0.2</v>
      </c>
      <c r="T16" s="329">
        <f t="shared" si="0"/>
        <v>-2.9</v>
      </c>
      <c r="U16" s="329">
        <f t="shared" si="0"/>
        <v>3.3</v>
      </c>
      <c r="V16" s="329">
        <f t="shared" si="0"/>
        <v>3.4</v>
      </c>
      <c r="W16" s="329">
        <f t="shared" si="0"/>
        <v>-1.5</v>
      </c>
      <c r="X16" s="329">
        <f t="shared" si="0"/>
        <v>0</v>
      </c>
      <c r="Y16" s="329">
        <f t="shared" si="1"/>
        <v>-2.8</v>
      </c>
      <c r="Z16" s="330">
        <f t="shared" si="2"/>
        <v>-1.9</v>
      </c>
      <c r="AA16" s="329">
        <f t="shared" si="2"/>
        <v>9.6</v>
      </c>
      <c r="AB16" s="269"/>
    </row>
    <row r="17" spans="1:28" s="2" customFormat="1">
      <c r="A17" s="487"/>
      <c r="B17" s="45" t="s">
        <v>1</v>
      </c>
      <c r="C17" s="10" t="s">
        <v>3</v>
      </c>
      <c r="D17" s="263"/>
      <c r="E17" s="228">
        <v>27521.56</v>
      </c>
      <c r="F17" s="252">
        <v>26444.58</v>
      </c>
      <c r="G17" s="23">
        <v>27989.43</v>
      </c>
      <c r="H17" s="23">
        <v>28364.82</v>
      </c>
      <c r="I17" s="23">
        <v>28131.98</v>
      </c>
      <c r="J17" s="23">
        <v>28923.99</v>
      </c>
      <c r="K17" s="23">
        <v>28225.37</v>
      </c>
      <c r="L17" s="23">
        <v>28342.39</v>
      </c>
      <c r="M17" s="23">
        <v>28817.439999999999</v>
      </c>
      <c r="N17" s="23">
        <v>28857.5</v>
      </c>
      <c r="O17" s="240">
        <v>28431.360000000001</v>
      </c>
      <c r="P17" s="247">
        <v>27803.03</v>
      </c>
      <c r="Q17" s="329">
        <f t="shared" si="0"/>
        <v>-3.9</v>
      </c>
      <c r="R17" s="329">
        <f t="shared" si="0"/>
        <v>5.8</v>
      </c>
      <c r="S17" s="329">
        <f t="shared" si="0"/>
        <v>1.3</v>
      </c>
      <c r="T17" s="329">
        <f t="shared" si="0"/>
        <v>-0.8</v>
      </c>
      <c r="U17" s="329">
        <f t="shared" si="0"/>
        <v>2.8</v>
      </c>
      <c r="V17" s="329">
        <f t="shared" si="0"/>
        <v>-2.4</v>
      </c>
      <c r="W17" s="329">
        <f t="shared" si="0"/>
        <v>0.4</v>
      </c>
      <c r="X17" s="329">
        <f t="shared" si="0"/>
        <v>1.7</v>
      </c>
      <c r="Y17" s="329">
        <f t="shared" si="1"/>
        <v>0.1</v>
      </c>
      <c r="Z17" s="330">
        <f t="shared" si="2"/>
        <v>-1.5</v>
      </c>
      <c r="AA17" s="329">
        <f t="shared" si="2"/>
        <v>-2.2000000000000002</v>
      </c>
      <c r="AB17" s="272"/>
    </row>
    <row r="18" spans="1:28" s="2" customFormat="1">
      <c r="A18" s="487"/>
      <c r="B18" s="9" t="s">
        <v>56</v>
      </c>
      <c r="C18" s="10" t="s">
        <v>48</v>
      </c>
      <c r="D18" s="263"/>
      <c r="E18" s="228">
        <v>11893.23</v>
      </c>
      <c r="F18" s="252">
        <v>11376.08</v>
      </c>
      <c r="G18" s="23">
        <v>11182.1</v>
      </c>
      <c r="H18" s="23">
        <v>11723.26</v>
      </c>
      <c r="I18" s="23">
        <v>11459.18</v>
      </c>
      <c r="J18" s="23">
        <v>11668.25</v>
      </c>
      <c r="K18" s="23">
        <v>12168.45</v>
      </c>
      <c r="L18" s="23">
        <v>12674.79</v>
      </c>
      <c r="M18" s="23">
        <v>12560.75</v>
      </c>
      <c r="N18" s="23">
        <v>12557.89</v>
      </c>
      <c r="O18" s="240">
        <v>12402.48</v>
      </c>
      <c r="P18" s="247">
        <v>12882.06</v>
      </c>
      <c r="Q18" s="329">
        <f t="shared" si="0"/>
        <v>-4.3</v>
      </c>
      <c r="R18" s="329">
        <f t="shared" si="0"/>
        <v>-1.7</v>
      </c>
      <c r="S18" s="329">
        <f t="shared" si="0"/>
        <v>4.8</v>
      </c>
      <c r="T18" s="329">
        <f t="shared" si="0"/>
        <v>-2.2999999999999998</v>
      </c>
      <c r="U18" s="329">
        <f t="shared" si="0"/>
        <v>1.8</v>
      </c>
      <c r="V18" s="329">
        <f t="shared" si="0"/>
        <v>4.3</v>
      </c>
      <c r="W18" s="329">
        <f t="shared" si="0"/>
        <v>4.2</v>
      </c>
      <c r="X18" s="329">
        <f t="shared" si="0"/>
        <v>-0.9</v>
      </c>
      <c r="Y18" s="329">
        <f t="shared" si="1"/>
        <v>0</v>
      </c>
      <c r="Z18" s="330">
        <f t="shared" si="2"/>
        <v>-1.2</v>
      </c>
      <c r="AA18" s="329">
        <f t="shared" si="2"/>
        <v>3.9</v>
      </c>
      <c r="AB18" s="268"/>
    </row>
    <row r="19" spans="1:28" s="2" customFormat="1">
      <c r="A19" s="487"/>
      <c r="B19" s="9"/>
      <c r="C19" s="10" t="s">
        <v>49</v>
      </c>
      <c r="D19" s="263"/>
      <c r="E19" s="228">
        <v>25883.16</v>
      </c>
      <c r="F19" s="252">
        <v>25227.77</v>
      </c>
      <c r="G19" s="23">
        <v>24575.41</v>
      </c>
      <c r="H19" s="23">
        <v>26632.75</v>
      </c>
      <c r="I19" s="23">
        <v>26290.33</v>
      </c>
      <c r="J19" s="23">
        <v>27002.77</v>
      </c>
      <c r="K19" s="23">
        <v>27641.57</v>
      </c>
      <c r="L19" s="23">
        <v>27795.54</v>
      </c>
      <c r="M19" s="23">
        <v>27821.24</v>
      </c>
      <c r="N19" s="23">
        <v>27347.55</v>
      </c>
      <c r="O19" s="240">
        <v>26866.98</v>
      </c>
      <c r="P19" s="247">
        <v>29086.38</v>
      </c>
      <c r="Q19" s="329">
        <f t="shared" ref="Q19:R82" si="3">ROUND((F19-E19)/E19*100,1)</f>
        <v>-2.5</v>
      </c>
      <c r="R19" s="329">
        <f t="shared" si="3"/>
        <v>-2.6</v>
      </c>
      <c r="S19" s="329">
        <f t="shared" ref="S19:S82" si="4">ROUND((H19-G19)/G19*100,1)</f>
        <v>8.4</v>
      </c>
      <c r="T19" s="329">
        <f t="shared" ref="T19:T82" si="5">ROUND((I19-H19)/H19*100,1)</f>
        <v>-1.3</v>
      </c>
      <c r="U19" s="329">
        <f t="shared" ref="U19:U82" si="6">ROUND((J19-I19)/I19*100,1)</f>
        <v>2.7</v>
      </c>
      <c r="V19" s="329">
        <f t="shared" ref="V19:X82" si="7">ROUND((K19-J19)/J19*100,1)</f>
        <v>2.4</v>
      </c>
      <c r="W19" s="329">
        <f t="shared" ref="W19:X82" si="8">ROUND((L19-K19)/K19*100,1)</f>
        <v>0.6</v>
      </c>
      <c r="X19" s="329">
        <f t="shared" si="8"/>
        <v>0.1</v>
      </c>
      <c r="Y19" s="329">
        <f t="shared" si="1"/>
        <v>-1.7</v>
      </c>
      <c r="Z19" s="330">
        <f t="shared" si="2"/>
        <v>-1.8</v>
      </c>
      <c r="AA19" s="329">
        <f t="shared" si="2"/>
        <v>8.3000000000000007</v>
      </c>
      <c r="AB19" s="268"/>
    </row>
    <row r="20" spans="1:28" s="2" customFormat="1">
      <c r="A20" s="487"/>
      <c r="B20" s="18"/>
      <c r="C20" s="10" t="s">
        <v>50</v>
      </c>
      <c r="D20" s="263"/>
      <c r="E20" s="228">
        <v>9937.2999999999993</v>
      </c>
      <c r="F20" s="252">
        <v>9863.61</v>
      </c>
      <c r="G20" s="23">
        <v>9856.59</v>
      </c>
      <c r="H20" s="23">
        <v>9960.18</v>
      </c>
      <c r="I20" s="23">
        <v>9995.35</v>
      </c>
      <c r="J20" s="23">
        <v>10360.39</v>
      </c>
      <c r="K20" s="23">
        <v>10611.66</v>
      </c>
      <c r="L20" s="23">
        <v>10893.82</v>
      </c>
      <c r="M20" s="23">
        <v>10871.64</v>
      </c>
      <c r="N20" s="23">
        <v>10765.41</v>
      </c>
      <c r="O20" s="240">
        <v>10853.69</v>
      </c>
      <c r="P20" s="247">
        <v>11270.34</v>
      </c>
      <c r="Q20" s="329">
        <f t="shared" si="3"/>
        <v>-0.7</v>
      </c>
      <c r="R20" s="329">
        <f t="shared" si="3"/>
        <v>-0.1</v>
      </c>
      <c r="S20" s="329">
        <f t="shared" si="4"/>
        <v>1.1000000000000001</v>
      </c>
      <c r="T20" s="329">
        <f t="shared" si="5"/>
        <v>0.4</v>
      </c>
      <c r="U20" s="329">
        <f t="shared" si="6"/>
        <v>3.7</v>
      </c>
      <c r="V20" s="329">
        <f t="shared" si="7"/>
        <v>2.4</v>
      </c>
      <c r="W20" s="329">
        <f t="shared" si="8"/>
        <v>2.7</v>
      </c>
      <c r="X20" s="329">
        <f t="shared" si="8"/>
        <v>-0.2</v>
      </c>
      <c r="Y20" s="329">
        <f t="shared" si="1"/>
        <v>-1</v>
      </c>
      <c r="Z20" s="330">
        <f t="shared" si="2"/>
        <v>0.8</v>
      </c>
      <c r="AA20" s="329">
        <f t="shared" si="2"/>
        <v>3.8</v>
      </c>
      <c r="AB20" s="268"/>
    </row>
    <row r="21" spans="1:28" s="2" customFormat="1">
      <c r="A21" s="487"/>
      <c r="B21" s="9"/>
      <c r="C21" s="10" t="s">
        <v>4</v>
      </c>
      <c r="D21" s="263"/>
      <c r="E21" s="228">
        <v>5961.58</v>
      </c>
      <c r="F21" s="252">
        <v>5864.76</v>
      </c>
      <c r="G21" s="23">
        <v>5912</v>
      </c>
      <c r="H21" s="23">
        <v>6368.82</v>
      </c>
      <c r="I21" s="23">
        <v>6287.34</v>
      </c>
      <c r="J21" s="23">
        <v>6551.79</v>
      </c>
      <c r="K21" s="23">
        <v>6606.8</v>
      </c>
      <c r="L21" s="23">
        <v>6607.49</v>
      </c>
      <c r="M21" s="23">
        <v>6400.09</v>
      </c>
      <c r="N21" s="23">
        <v>6392.76</v>
      </c>
      <c r="O21" s="240">
        <v>6346.22</v>
      </c>
      <c r="P21" s="247">
        <v>6066.33</v>
      </c>
      <c r="Q21" s="329">
        <f t="shared" si="3"/>
        <v>-1.6</v>
      </c>
      <c r="R21" s="329">
        <f t="shared" si="3"/>
        <v>0.8</v>
      </c>
      <c r="S21" s="329">
        <f t="shared" si="4"/>
        <v>7.7</v>
      </c>
      <c r="T21" s="329">
        <f t="shared" si="5"/>
        <v>-1.3</v>
      </c>
      <c r="U21" s="329">
        <f t="shared" si="6"/>
        <v>4.2</v>
      </c>
      <c r="V21" s="329">
        <f t="shared" si="7"/>
        <v>0.8</v>
      </c>
      <c r="W21" s="329">
        <f t="shared" si="8"/>
        <v>0</v>
      </c>
      <c r="X21" s="329">
        <f t="shared" si="8"/>
        <v>-3.1</v>
      </c>
      <c r="Y21" s="329">
        <f t="shared" si="1"/>
        <v>-0.1</v>
      </c>
      <c r="Z21" s="330">
        <f t="shared" si="2"/>
        <v>-0.7</v>
      </c>
      <c r="AA21" s="329">
        <f t="shared" si="2"/>
        <v>-4.4000000000000004</v>
      </c>
      <c r="AB21" s="268"/>
    </row>
    <row r="22" spans="1:28" s="2" customFormat="1">
      <c r="A22" s="487"/>
      <c r="B22" s="9"/>
      <c r="C22" s="10" t="s">
        <v>5</v>
      </c>
      <c r="D22" s="263"/>
      <c r="E22" s="228">
        <v>3733.57</v>
      </c>
      <c r="F22" s="252">
        <v>3644.69</v>
      </c>
      <c r="G22" s="23">
        <v>2922.57</v>
      </c>
      <c r="H22" s="23">
        <v>4052.07</v>
      </c>
      <c r="I22" s="23">
        <v>3886.64</v>
      </c>
      <c r="J22" s="23">
        <v>4097.07</v>
      </c>
      <c r="K22" s="23">
        <v>4148.75</v>
      </c>
      <c r="L22" s="23">
        <v>4194.66</v>
      </c>
      <c r="M22" s="23">
        <v>4332.3500000000004</v>
      </c>
      <c r="N22" s="23">
        <v>4641.34</v>
      </c>
      <c r="O22" s="240">
        <v>4402.63</v>
      </c>
      <c r="P22" s="247">
        <v>4525.7299999999996</v>
      </c>
      <c r="Q22" s="329">
        <f t="shared" si="3"/>
        <v>-2.4</v>
      </c>
      <c r="R22" s="329">
        <f t="shared" si="3"/>
        <v>-19.8</v>
      </c>
      <c r="S22" s="329">
        <f t="shared" si="4"/>
        <v>38.6</v>
      </c>
      <c r="T22" s="329">
        <f t="shared" si="5"/>
        <v>-4.0999999999999996</v>
      </c>
      <c r="U22" s="329">
        <f t="shared" si="6"/>
        <v>5.4</v>
      </c>
      <c r="V22" s="329">
        <f t="shared" si="7"/>
        <v>1.3</v>
      </c>
      <c r="W22" s="329">
        <f t="shared" si="8"/>
        <v>1.1000000000000001</v>
      </c>
      <c r="X22" s="329">
        <f t="shared" si="8"/>
        <v>3.3</v>
      </c>
      <c r="Y22" s="329">
        <f t="shared" si="1"/>
        <v>7.1</v>
      </c>
      <c r="Z22" s="330">
        <f t="shared" si="2"/>
        <v>-5.0999999999999996</v>
      </c>
      <c r="AA22" s="329">
        <f t="shared" si="2"/>
        <v>2.8</v>
      </c>
      <c r="AB22" s="268"/>
    </row>
    <row r="23" spans="1:28" s="2" customFormat="1">
      <c r="A23" s="483"/>
      <c r="B23" s="11"/>
      <c r="C23" s="12" t="s">
        <v>6</v>
      </c>
      <c r="D23" s="44"/>
      <c r="E23" s="229">
        <v>4771.62</v>
      </c>
      <c r="F23" s="253">
        <v>4544.37</v>
      </c>
      <c r="G23" s="42">
        <v>4507.6899999999996</v>
      </c>
      <c r="H23" s="42">
        <v>4605.24</v>
      </c>
      <c r="I23" s="42">
        <v>4469.3900000000003</v>
      </c>
      <c r="J23" s="42">
        <v>4602</v>
      </c>
      <c r="K23" s="42">
        <v>4586.3599999999997</v>
      </c>
      <c r="L23" s="42">
        <v>4576.75</v>
      </c>
      <c r="M23" s="42">
        <v>4579.12</v>
      </c>
      <c r="N23" s="42">
        <v>4602.3500000000004</v>
      </c>
      <c r="O23" s="241">
        <v>4335.78</v>
      </c>
      <c r="P23" s="417">
        <v>4493.49</v>
      </c>
      <c r="Q23" s="329">
        <f t="shared" si="3"/>
        <v>-4.8</v>
      </c>
      <c r="R23" s="329">
        <f t="shared" si="3"/>
        <v>-0.8</v>
      </c>
      <c r="S23" s="329">
        <f t="shared" si="4"/>
        <v>2.2000000000000002</v>
      </c>
      <c r="T23" s="329">
        <f t="shared" si="5"/>
        <v>-2.9</v>
      </c>
      <c r="U23" s="329">
        <f t="shared" si="6"/>
        <v>3</v>
      </c>
      <c r="V23" s="329">
        <f t="shared" si="7"/>
        <v>-0.3</v>
      </c>
      <c r="W23" s="329">
        <f t="shared" si="8"/>
        <v>-0.2</v>
      </c>
      <c r="X23" s="329">
        <f t="shared" si="8"/>
        <v>0.1</v>
      </c>
      <c r="Y23" s="329">
        <f t="shared" si="1"/>
        <v>0.5</v>
      </c>
      <c r="Z23" s="330">
        <f t="shared" si="2"/>
        <v>-5.8</v>
      </c>
      <c r="AA23" s="329">
        <f t="shared" si="2"/>
        <v>3.6</v>
      </c>
      <c r="AB23" s="273"/>
    </row>
    <row r="24" spans="1:28" s="2" customFormat="1" ht="13.5" customHeight="1">
      <c r="A24" s="482" t="s">
        <v>25</v>
      </c>
      <c r="B24" s="13" t="s">
        <v>26</v>
      </c>
      <c r="C24" s="10" t="s">
        <v>21</v>
      </c>
      <c r="D24" s="263" t="s">
        <v>27</v>
      </c>
      <c r="E24" s="228">
        <v>2953</v>
      </c>
      <c r="F24" s="59">
        <v>2839</v>
      </c>
      <c r="G24" s="21">
        <v>2853</v>
      </c>
      <c r="H24" s="21">
        <v>3030</v>
      </c>
      <c r="I24" s="21">
        <v>2983</v>
      </c>
      <c r="J24" s="21">
        <v>3160</v>
      </c>
      <c r="K24" s="21">
        <v>3192</v>
      </c>
      <c r="L24" s="21">
        <v>3234</v>
      </c>
      <c r="M24" s="21">
        <v>3231</v>
      </c>
      <c r="N24" s="21">
        <v>3216</v>
      </c>
      <c r="O24" s="58">
        <v>3012</v>
      </c>
      <c r="P24" s="248">
        <v>3141</v>
      </c>
      <c r="Q24" s="323">
        <f t="shared" si="3"/>
        <v>-3.9</v>
      </c>
      <c r="R24" s="323">
        <f t="shared" si="3"/>
        <v>0.5</v>
      </c>
      <c r="S24" s="323">
        <f t="shared" si="4"/>
        <v>6.2</v>
      </c>
      <c r="T24" s="323">
        <f t="shared" si="5"/>
        <v>-1.6</v>
      </c>
      <c r="U24" s="323">
        <f t="shared" si="6"/>
        <v>5.9</v>
      </c>
      <c r="V24" s="323">
        <f t="shared" si="7"/>
        <v>1</v>
      </c>
      <c r="W24" s="323">
        <f t="shared" si="7"/>
        <v>1.3</v>
      </c>
      <c r="X24" s="323">
        <f t="shared" si="7"/>
        <v>-0.1</v>
      </c>
      <c r="Y24" s="323">
        <f t="shared" si="1"/>
        <v>-0.5</v>
      </c>
      <c r="Z24" s="324">
        <f t="shared" si="2"/>
        <v>-6.3</v>
      </c>
      <c r="AA24" s="323">
        <f t="shared" si="2"/>
        <v>4.3</v>
      </c>
      <c r="AB24" s="271" t="s">
        <v>8</v>
      </c>
    </row>
    <row r="25" spans="1:28" s="2" customFormat="1">
      <c r="A25" s="487"/>
      <c r="B25" s="13" t="s">
        <v>28</v>
      </c>
      <c r="C25" s="10" t="s">
        <v>46</v>
      </c>
      <c r="D25" s="263" t="s">
        <v>2</v>
      </c>
      <c r="E25" s="228">
        <v>2955</v>
      </c>
      <c r="F25" s="59">
        <v>2863</v>
      </c>
      <c r="G25" s="21">
        <v>2887</v>
      </c>
      <c r="H25" s="21">
        <v>3001</v>
      </c>
      <c r="I25" s="21">
        <v>3005</v>
      </c>
      <c r="J25" s="21">
        <v>3113</v>
      </c>
      <c r="K25" s="21">
        <v>3163</v>
      </c>
      <c r="L25" s="21">
        <v>3241</v>
      </c>
      <c r="M25" s="21">
        <v>3274</v>
      </c>
      <c r="N25" s="21">
        <v>3289</v>
      </c>
      <c r="O25" s="58">
        <v>3143</v>
      </c>
      <c r="P25" s="248">
        <v>3249</v>
      </c>
      <c r="Q25" s="329">
        <f t="shared" si="3"/>
        <v>-3.1</v>
      </c>
      <c r="R25" s="329">
        <f t="shared" si="3"/>
        <v>0.8</v>
      </c>
      <c r="S25" s="329">
        <f t="shared" si="4"/>
        <v>3.9</v>
      </c>
      <c r="T25" s="329">
        <f t="shared" si="5"/>
        <v>0.1</v>
      </c>
      <c r="U25" s="329">
        <f t="shared" si="6"/>
        <v>3.6</v>
      </c>
      <c r="V25" s="329">
        <f t="shared" si="7"/>
        <v>1.6</v>
      </c>
      <c r="W25" s="329">
        <f t="shared" si="7"/>
        <v>2.5</v>
      </c>
      <c r="X25" s="329">
        <f t="shared" si="7"/>
        <v>1</v>
      </c>
      <c r="Y25" s="329">
        <f t="shared" si="1"/>
        <v>0.5</v>
      </c>
      <c r="Z25" s="330">
        <f t="shared" si="2"/>
        <v>-4.4000000000000004</v>
      </c>
      <c r="AA25" s="329">
        <f t="shared" si="2"/>
        <v>3.4</v>
      </c>
      <c r="AB25" s="268" t="s">
        <v>243</v>
      </c>
    </row>
    <row r="26" spans="1:28" s="2" customFormat="1">
      <c r="A26" s="487"/>
      <c r="B26" s="13"/>
      <c r="C26" s="10" t="s">
        <v>47</v>
      </c>
      <c r="D26" s="263"/>
      <c r="E26" s="228">
        <v>2843</v>
      </c>
      <c r="F26" s="59">
        <v>2664</v>
      </c>
      <c r="G26" s="21">
        <v>2699</v>
      </c>
      <c r="H26" s="21">
        <v>2788</v>
      </c>
      <c r="I26" s="21">
        <v>2775</v>
      </c>
      <c r="J26" s="21">
        <v>2847</v>
      </c>
      <c r="K26" s="21">
        <v>2859</v>
      </c>
      <c r="L26" s="21">
        <v>2892</v>
      </c>
      <c r="M26" s="21">
        <v>2929</v>
      </c>
      <c r="N26" s="21">
        <v>2944</v>
      </c>
      <c r="O26" s="58">
        <v>2852</v>
      </c>
      <c r="P26" s="248">
        <v>2916</v>
      </c>
      <c r="Q26" s="329">
        <f t="shared" si="3"/>
        <v>-6.3</v>
      </c>
      <c r="R26" s="329">
        <f t="shared" si="3"/>
        <v>1.3</v>
      </c>
      <c r="S26" s="329">
        <f t="shared" si="4"/>
        <v>3.3</v>
      </c>
      <c r="T26" s="329">
        <f t="shared" si="5"/>
        <v>-0.5</v>
      </c>
      <c r="U26" s="329">
        <f t="shared" si="6"/>
        <v>2.6</v>
      </c>
      <c r="V26" s="329">
        <f t="shared" si="7"/>
        <v>0.4</v>
      </c>
      <c r="W26" s="329">
        <f t="shared" si="7"/>
        <v>1.2</v>
      </c>
      <c r="X26" s="329">
        <f t="shared" si="7"/>
        <v>1.3</v>
      </c>
      <c r="Y26" s="329">
        <f t="shared" si="1"/>
        <v>0.5</v>
      </c>
      <c r="Z26" s="330">
        <f t="shared" si="2"/>
        <v>-3.1</v>
      </c>
      <c r="AA26" s="329">
        <f t="shared" si="2"/>
        <v>2.2000000000000002</v>
      </c>
      <c r="AB26" s="274"/>
    </row>
    <row r="27" spans="1:28" s="2" customFormat="1">
      <c r="A27" s="487"/>
      <c r="B27" s="13"/>
      <c r="C27" s="10" t="s">
        <v>3</v>
      </c>
      <c r="D27" s="263"/>
      <c r="E27" s="228">
        <v>2629</v>
      </c>
      <c r="F27" s="59">
        <v>2608</v>
      </c>
      <c r="G27" s="21">
        <v>2620</v>
      </c>
      <c r="H27" s="21">
        <v>2668</v>
      </c>
      <c r="I27" s="21">
        <v>2706</v>
      </c>
      <c r="J27" s="21">
        <v>2817</v>
      </c>
      <c r="K27" s="21">
        <v>2831</v>
      </c>
      <c r="L27" s="21">
        <v>2884</v>
      </c>
      <c r="M27" s="21">
        <v>2894</v>
      </c>
      <c r="N27" s="21">
        <v>2891</v>
      </c>
      <c r="O27" s="58">
        <v>2730</v>
      </c>
      <c r="P27" s="248">
        <v>2822</v>
      </c>
      <c r="Q27" s="329">
        <f t="shared" si="3"/>
        <v>-0.8</v>
      </c>
      <c r="R27" s="329">
        <f t="shared" si="3"/>
        <v>0.5</v>
      </c>
      <c r="S27" s="329">
        <f t="shared" si="4"/>
        <v>1.8</v>
      </c>
      <c r="T27" s="329">
        <f t="shared" si="5"/>
        <v>1.4</v>
      </c>
      <c r="U27" s="329">
        <f t="shared" si="6"/>
        <v>4.0999999999999996</v>
      </c>
      <c r="V27" s="329">
        <f t="shared" si="7"/>
        <v>0.5</v>
      </c>
      <c r="W27" s="329">
        <f t="shared" si="7"/>
        <v>1.9</v>
      </c>
      <c r="X27" s="329">
        <f t="shared" si="7"/>
        <v>0.3</v>
      </c>
      <c r="Y27" s="329">
        <f t="shared" si="1"/>
        <v>-0.1</v>
      </c>
      <c r="Z27" s="330">
        <f t="shared" si="2"/>
        <v>-5.6</v>
      </c>
      <c r="AA27" s="329">
        <f t="shared" si="2"/>
        <v>3.4</v>
      </c>
      <c r="AB27" s="275"/>
    </row>
    <row r="28" spans="1:28" s="2" customFormat="1">
      <c r="A28" s="487"/>
      <c r="B28" s="13"/>
      <c r="C28" s="10" t="s">
        <v>48</v>
      </c>
      <c r="D28" s="263"/>
      <c r="E28" s="228">
        <v>2469</v>
      </c>
      <c r="F28" s="59">
        <v>2419</v>
      </c>
      <c r="G28" s="21">
        <v>2426</v>
      </c>
      <c r="H28" s="21">
        <v>2574</v>
      </c>
      <c r="I28" s="21">
        <v>2551</v>
      </c>
      <c r="J28" s="21">
        <v>2666</v>
      </c>
      <c r="K28" s="21">
        <v>2683</v>
      </c>
      <c r="L28" s="21">
        <v>2774</v>
      </c>
      <c r="M28" s="21">
        <v>2797</v>
      </c>
      <c r="N28" s="21">
        <v>2759</v>
      </c>
      <c r="O28" s="58">
        <v>2656</v>
      </c>
      <c r="P28" s="248">
        <v>2792</v>
      </c>
      <c r="Q28" s="329">
        <f t="shared" si="3"/>
        <v>-2</v>
      </c>
      <c r="R28" s="329">
        <f t="shared" si="3"/>
        <v>0.3</v>
      </c>
      <c r="S28" s="329">
        <f t="shared" si="4"/>
        <v>6.1</v>
      </c>
      <c r="T28" s="329">
        <f t="shared" si="5"/>
        <v>-0.9</v>
      </c>
      <c r="U28" s="329">
        <f t="shared" si="6"/>
        <v>4.5</v>
      </c>
      <c r="V28" s="329">
        <f>ROUND((K28-J28)/J28*100,1)</f>
        <v>0.6</v>
      </c>
      <c r="W28" s="329">
        <f>ROUND((L28-K28)/K28*100,1)</f>
        <v>3.4</v>
      </c>
      <c r="X28" s="329">
        <f>ROUND((M28-L28)/L28*100,1)</f>
        <v>0.8</v>
      </c>
      <c r="Y28" s="329">
        <f t="shared" si="1"/>
        <v>-1.4</v>
      </c>
      <c r="Z28" s="330">
        <f t="shared" si="2"/>
        <v>-3.7</v>
      </c>
      <c r="AA28" s="329">
        <f t="shared" si="2"/>
        <v>5.0999999999999996</v>
      </c>
      <c r="AB28" s="275"/>
    </row>
    <row r="29" spans="1:28" s="2" customFormat="1">
      <c r="A29" s="487"/>
      <c r="B29" s="13"/>
      <c r="C29" s="10" t="s">
        <v>49</v>
      </c>
      <c r="D29" s="263"/>
      <c r="E29" s="228">
        <v>2729</v>
      </c>
      <c r="F29" s="59">
        <v>2623</v>
      </c>
      <c r="G29" s="21">
        <v>2606</v>
      </c>
      <c r="H29" s="21">
        <v>2730</v>
      </c>
      <c r="I29" s="21">
        <v>2758</v>
      </c>
      <c r="J29" s="21">
        <v>2935</v>
      </c>
      <c r="K29" s="21">
        <v>2970</v>
      </c>
      <c r="L29" s="21">
        <v>3049</v>
      </c>
      <c r="M29" s="21">
        <v>3074</v>
      </c>
      <c r="N29" s="21">
        <v>3028</v>
      </c>
      <c r="O29" s="58">
        <v>2853</v>
      </c>
      <c r="P29" s="248">
        <v>2981</v>
      </c>
      <c r="Q29" s="329">
        <f t="shared" si="3"/>
        <v>-3.9</v>
      </c>
      <c r="R29" s="329">
        <f t="shared" si="3"/>
        <v>-0.6</v>
      </c>
      <c r="S29" s="329">
        <f t="shared" si="4"/>
        <v>4.8</v>
      </c>
      <c r="T29" s="329">
        <f t="shared" si="5"/>
        <v>1</v>
      </c>
      <c r="U29" s="329">
        <f t="shared" si="6"/>
        <v>6.4</v>
      </c>
      <c r="V29" s="329">
        <f t="shared" si="7"/>
        <v>1.2</v>
      </c>
      <c r="W29" s="329">
        <f t="shared" si="7"/>
        <v>2.7</v>
      </c>
      <c r="X29" s="329">
        <f t="shared" si="7"/>
        <v>0.8</v>
      </c>
      <c r="Y29" s="329">
        <f t="shared" si="1"/>
        <v>-1.5</v>
      </c>
      <c r="Z29" s="330">
        <f t="shared" si="2"/>
        <v>-5.8</v>
      </c>
      <c r="AA29" s="329">
        <f t="shared" si="2"/>
        <v>4.5</v>
      </c>
      <c r="AB29" s="275"/>
    </row>
    <row r="30" spans="1:28" s="2" customFormat="1">
      <c r="A30" s="487"/>
      <c r="B30" s="13"/>
      <c r="C30" s="10" t="s">
        <v>50</v>
      </c>
      <c r="D30" s="263"/>
      <c r="E30" s="228">
        <v>2426</v>
      </c>
      <c r="F30" s="59">
        <v>2367</v>
      </c>
      <c r="G30" s="21">
        <v>2354</v>
      </c>
      <c r="H30" s="21">
        <v>2498</v>
      </c>
      <c r="I30" s="21">
        <v>2485</v>
      </c>
      <c r="J30" s="21">
        <v>2580</v>
      </c>
      <c r="K30" s="21">
        <v>2604</v>
      </c>
      <c r="L30" s="21">
        <v>2643</v>
      </c>
      <c r="M30" s="21">
        <v>2664</v>
      </c>
      <c r="N30" s="21">
        <v>2648</v>
      </c>
      <c r="O30" s="58">
        <v>2550</v>
      </c>
      <c r="P30" s="248">
        <v>2631</v>
      </c>
      <c r="Q30" s="329">
        <f t="shared" si="3"/>
        <v>-2.4</v>
      </c>
      <c r="R30" s="329">
        <f t="shared" si="3"/>
        <v>-0.5</v>
      </c>
      <c r="S30" s="329">
        <f t="shared" si="4"/>
        <v>6.1</v>
      </c>
      <c r="T30" s="329">
        <f t="shared" si="5"/>
        <v>-0.5</v>
      </c>
      <c r="U30" s="329">
        <f t="shared" si="6"/>
        <v>3.8</v>
      </c>
      <c r="V30" s="329">
        <f t="shared" si="7"/>
        <v>0.9</v>
      </c>
      <c r="W30" s="329">
        <f t="shared" si="7"/>
        <v>1.5</v>
      </c>
      <c r="X30" s="329">
        <f t="shared" si="7"/>
        <v>0.8</v>
      </c>
      <c r="Y30" s="329">
        <f t="shared" si="1"/>
        <v>-0.6</v>
      </c>
      <c r="Z30" s="330">
        <f t="shared" si="2"/>
        <v>-3.7</v>
      </c>
      <c r="AA30" s="329">
        <f t="shared" si="2"/>
        <v>3.2</v>
      </c>
      <c r="AB30" s="275"/>
    </row>
    <row r="31" spans="1:28" s="2" customFormat="1">
      <c r="A31" s="487"/>
      <c r="B31" s="488"/>
      <c r="C31" s="10" t="s">
        <v>4</v>
      </c>
      <c r="D31" s="263"/>
      <c r="E31" s="228">
        <v>2155</v>
      </c>
      <c r="F31" s="59">
        <v>2138</v>
      </c>
      <c r="G31" s="21">
        <v>2238</v>
      </c>
      <c r="H31" s="21">
        <v>2335</v>
      </c>
      <c r="I31" s="21">
        <v>2338</v>
      </c>
      <c r="J31" s="21">
        <v>2442</v>
      </c>
      <c r="K31" s="21">
        <v>2446</v>
      </c>
      <c r="L31" s="21">
        <v>2489</v>
      </c>
      <c r="M31" s="21">
        <v>2503</v>
      </c>
      <c r="N31" s="21">
        <v>2527</v>
      </c>
      <c r="O31" s="58">
        <v>2459</v>
      </c>
      <c r="P31" s="248">
        <v>2566</v>
      </c>
      <c r="Q31" s="329">
        <f t="shared" si="3"/>
        <v>-0.8</v>
      </c>
      <c r="R31" s="329">
        <f t="shared" si="3"/>
        <v>4.7</v>
      </c>
      <c r="S31" s="329">
        <f t="shared" si="4"/>
        <v>4.3</v>
      </c>
      <c r="T31" s="329">
        <f t="shared" si="5"/>
        <v>0.1</v>
      </c>
      <c r="U31" s="329">
        <f t="shared" si="6"/>
        <v>4.4000000000000004</v>
      </c>
      <c r="V31" s="329">
        <f t="shared" si="7"/>
        <v>0.2</v>
      </c>
      <c r="W31" s="329">
        <f t="shared" si="7"/>
        <v>1.8</v>
      </c>
      <c r="X31" s="329">
        <f t="shared" si="7"/>
        <v>0.6</v>
      </c>
      <c r="Y31" s="329">
        <f t="shared" si="1"/>
        <v>1</v>
      </c>
      <c r="Z31" s="330">
        <f t="shared" si="2"/>
        <v>-2.7</v>
      </c>
      <c r="AA31" s="329">
        <f t="shared" si="2"/>
        <v>4.4000000000000004</v>
      </c>
      <c r="AB31" s="275"/>
    </row>
    <row r="32" spans="1:28" s="2" customFormat="1">
      <c r="A32" s="487"/>
      <c r="B32" s="488"/>
      <c r="C32" s="10" t="s">
        <v>5</v>
      </c>
      <c r="D32" s="263"/>
      <c r="E32" s="228">
        <v>2826</v>
      </c>
      <c r="F32" s="59">
        <v>2324</v>
      </c>
      <c r="G32" s="21">
        <v>2411</v>
      </c>
      <c r="H32" s="21">
        <v>2678</v>
      </c>
      <c r="I32" s="21">
        <v>2512</v>
      </c>
      <c r="J32" s="21">
        <v>2651</v>
      </c>
      <c r="K32" s="21">
        <v>2680</v>
      </c>
      <c r="L32" s="21">
        <v>2669</v>
      </c>
      <c r="M32" s="21">
        <v>2698</v>
      </c>
      <c r="N32" s="21">
        <v>2696</v>
      </c>
      <c r="O32" s="58">
        <v>2594</v>
      </c>
      <c r="P32" s="248">
        <v>2687</v>
      </c>
      <c r="Q32" s="329">
        <f t="shared" si="3"/>
        <v>-17.8</v>
      </c>
      <c r="R32" s="329">
        <f t="shared" si="3"/>
        <v>3.7</v>
      </c>
      <c r="S32" s="329">
        <f t="shared" si="4"/>
        <v>11.1</v>
      </c>
      <c r="T32" s="329">
        <f t="shared" si="5"/>
        <v>-6.2</v>
      </c>
      <c r="U32" s="329">
        <f t="shared" si="6"/>
        <v>5.5</v>
      </c>
      <c r="V32" s="329">
        <f t="shared" si="7"/>
        <v>1.1000000000000001</v>
      </c>
      <c r="W32" s="329">
        <f t="shared" si="7"/>
        <v>-0.4</v>
      </c>
      <c r="X32" s="329">
        <f t="shared" si="7"/>
        <v>1.1000000000000001</v>
      </c>
      <c r="Y32" s="329">
        <f t="shared" si="1"/>
        <v>-0.1</v>
      </c>
      <c r="Z32" s="330">
        <f t="shared" si="2"/>
        <v>-3.8</v>
      </c>
      <c r="AA32" s="329">
        <f t="shared" si="2"/>
        <v>3.6</v>
      </c>
      <c r="AB32" s="275"/>
    </row>
    <row r="33" spans="1:28" s="2" customFormat="1">
      <c r="A33" s="483"/>
      <c r="B33" s="13"/>
      <c r="C33" s="12" t="s">
        <v>6</v>
      </c>
      <c r="D33" s="263"/>
      <c r="E33" s="228">
        <v>2229</v>
      </c>
      <c r="F33" s="254">
        <v>2191</v>
      </c>
      <c r="G33" s="21">
        <v>2239</v>
      </c>
      <c r="H33" s="21">
        <v>2348</v>
      </c>
      <c r="I33" s="21">
        <v>2352</v>
      </c>
      <c r="J33" s="21">
        <v>2495</v>
      </c>
      <c r="K33" s="21">
        <v>2465</v>
      </c>
      <c r="L33" s="21">
        <v>2508</v>
      </c>
      <c r="M33" s="21">
        <v>2542</v>
      </c>
      <c r="N33" s="21">
        <v>2560</v>
      </c>
      <c r="O33" s="58">
        <v>2503</v>
      </c>
      <c r="P33" s="418">
        <v>2607</v>
      </c>
      <c r="Q33" s="331">
        <f t="shared" si="3"/>
        <v>-1.7</v>
      </c>
      <c r="R33" s="331">
        <f t="shared" si="3"/>
        <v>2.2000000000000002</v>
      </c>
      <c r="S33" s="331">
        <f t="shared" si="4"/>
        <v>4.9000000000000004</v>
      </c>
      <c r="T33" s="331">
        <f t="shared" si="5"/>
        <v>0.2</v>
      </c>
      <c r="U33" s="331">
        <f t="shared" si="6"/>
        <v>6.1</v>
      </c>
      <c r="V33" s="331">
        <f t="shared" si="7"/>
        <v>-1.2</v>
      </c>
      <c r="W33" s="331">
        <f t="shared" si="7"/>
        <v>1.7</v>
      </c>
      <c r="X33" s="331">
        <f t="shared" si="7"/>
        <v>1.4</v>
      </c>
      <c r="Y33" s="331">
        <f t="shared" si="1"/>
        <v>0.7</v>
      </c>
      <c r="Z33" s="332">
        <f t="shared" si="2"/>
        <v>-2.2000000000000002</v>
      </c>
      <c r="AA33" s="331">
        <f t="shared" si="2"/>
        <v>4.2</v>
      </c>
      <c r="AB33" s="275"/>
    </row>
    <row r="34" spans="1:28" s="2" customFormat="1" ht="13.5" customHeight="1">
      <c r="A34" s="482" t="s">
        <v>29</v>
      </c>
      <c r="B34" s="14" t="s">
        <v>30</v>
      </c>
      <c r="C34" s="8" t="s">
        <v>21</v>
      </c>
      <c r="D34" s="264" t="s">
        <v>34</v>
      </c>
      <c r="E34" s="230">
        <v>11429</v>
      </c>
      <c r="F34" s="255">
        <v>11531</v>
      </c>
      <c r="G34" s="22">
        <v>12119</v>
      </c>
      <c r="H34" s="22">
        <v>12100</v>
      </c>
      <c r="I34" s="22">
        <v>14290</v>
      </c>
      <c r="J34" s="22">
        <v>15570</v>
      </c>
      <c r="K34" s="22">
        <v>16120</v>
      </c>
      <c r="L34" s="22">
        <v>15840</v>
      </c>
      <c r="M34" s="22">
        <v>14680</v>
      </c>
      <c r="N34" s="22">
        <v>12850</v>
      </c>
      <c r="O34" s="239">
        <v>12710</v>
      </c>
      <c r="P34" s="247">
        <v>12670</v>
      </c>
      <c r="Q34" s="60">
        <f>ROUND((F34-E34)/E34*100,1)</f>
        <v>0.9</v>
      </c>
      <c r="R34" s="60">
        <f>ROUND((G34-F34)/F34*100,1)</f>
        <v>5.0999999999999996</v>
      </c>
      <c r="S34" s="60">
        <f>ROUND((H34-G34)/G34*100,1)</f>
        <v>-0.2</v>
      </c>
      <c r="T34" s="60">
        <f>ROUND((I34-H34)/H34*100,1)</f>
        <v>18.100000000000001</v>
      </c>
      <c r="U34" s="329">
        <f>ROUND((J34-I34)/I34*100,1)</f>
        <v>9</v>
      </c>
      <c r="V34" s="329">
        <f t="shared" si="7"/>
        <v>3.5</v>
      </c>
      <c r="W34" s="329">
        <f t="shared" si="7"/>
        <v>-1.7</v>
      </c>
      <c r="X34" s="329">
        <f>ROUND((M34-L34)/L34*100,1)</f>
        <v>-7.3</v>
      </c>
      <c r="Y34" s="61">
        <f t="shared" si="1"/>
        <v>-12.5</v>
      </c>
      <c r="Z34" s="233">
        <f t="shared" si="2"/>
        <v>-1.1000000000000001</v>
      </c>
      <c r="AA34" s="61">
        <f t="shared" si="2"/>
        <v>-0.3</v>
      </c>
      <c r="AB34" s="276" t="s">
        <v>57</v>
      </c>
    </row>
    <row r="35" spans="1:28" s="2" customFormat="1">
      <c r="A35" s="487"/>
      <c r="B35" s="13"/>
      <c r="C35" s="10" t="s">
        <v>46</v>
      </c>
      <c r="D35" s="263" t="s">
        <v>2</v>
      </c>
      <c r="E35" s="228">
        <v>1705</v>
      </c>
      <c r="F35" s="59">
        <v>1768</v>
      </c>
      <c r="G35" s="23">
        <v>1785</v>
      </c>
      <c r="H35" s="23">
        <v>1758</v>
      </c>
      <c r="I35" s="23">
        <v>1040</v>
      </c>
      <c r="J35" s="23">
        <v>1130</v>
      </c>
      <c r="K35" s="23">
        <v>1090</v>
      </c>
      <c r="L35" s="23">
        <v>1130</v>
      </c>
      <c r="M35" s="23">
        <v>1000</v>
      </c>
      <c r="N35" s="23">
        <v>1040</v>
      </c>
      <c r="O35" s="240">
        <v>1030</v>
      </c>
      <c r="P35" s="247">
        <v>1020</v>
      </c>
      <c r="Q35" s="60">
        <f t="shared" si="3"/>
        <v>3.7</v>
      </c>
      <c r="R35" s="60">
        <f t="shared" si="3"/>
        <v>1</v>
      </c>
      <c r="S35" s="60">
        <f t="shared" si="4"/>
        <v>-1.5</v>
      </c>
      <c r="T35" s="60">
        <f t="shared" si="5"/>
        <v>-40.799999999999997</v>
      </c>
      <c r="U35" s="329">
        <f t="shared" si="6"/>
        <v>8.6999999999999993</v>
      </c>
      <c r="V35" s="329">
        <f t="shared" si="7"/>
        <v>-3.5</v>
      </c>
      <c r="W35" s="329">
        <f t="shared" si="7"/>
        <v>3.7</v>
      </c>
      <c r="X35" s="329">
        <f t="shared" si="7"/>
        <v>-11.5</v>
      </c>
      <c r="Y35" s="61">
        <f>ROUND((N35-M35)/M35*100,1)</f>
        <v>4</v>
      </c>
      <c r="Z35" s="233">
        <f t="shared" ref="Z35:AA43" si="9">ROUND((O35-N35)/N35*100,1)</f>
        <v>-1</v>
      </c>
      <c r="AA35" s="61">
        <f t="shared" si="9"/>
        <v>-1</v>
      </c>
      <c r="AB35" s="277" t="s">
        <v>31</v>
      </c>
    </row>
    <row r="36" spans="1:28" s="2" customFormat="1">
      <c r="A36" s="487"/>
      <c r="B36" s="13"/>
      <c r="C36" s="10" t="s">
        <v>47</v>
      </c>
      <c r="D36" s="263"/>
      <c r="E36" s="228">
        <v>6598</v>
      </c>
      <c r="F36" s="59">
        <v>6669</v>
      </c>
      <c r="G36" s="23">
        <v>6939</v>
      </c>
      <c r="H36" s="23">
        <v>6729</v>
      </c>
      <c r="I36" s="23">
        <v>7010</v>
      </c>
      <c r="J36" s="23">
        <v>7500</v>
      </c>
      <c r="K36" s="23">
        <v>7750</v>
      </c>
      <c r="L36" s="23">
        <v>7670</v>
      </c>
      <c r="M36" s="23">
        <v>7180</v>
      </c>
      <c r="N36" s="23">
        <v>7300</v>
      </c>
      <c r="O36" s="240">
        <v>7070</v>
      </c>
      <c r="P36" s="247">
        <v>6930</v>
      </c>
      <c r="Q36" s="60">
        <f t="shared" si="3"/>
        <v>1.1000000000000001</v>
      </c>
      <c r="R36" s="60">
        <f t="shared" si="3"/>
        <v>4</v>
      </c>
      <c r="S36" s="60">
        <f t="shared" si="4"/>
        <v>-3</v>
      </c>
      <c r="T36" s="60">
        <f t="shared" si="5"/>
        <v>4.2</v>
      </c>
      <c r="U36" s="329">
        <f t="shared" si="6"/>
        <v>7</v>
      </c>
      <c r="V36" s="329">
        <f t="shared" si="7"/>
        <v>3.3</v>
      </c>
      <c r="W36" s="329">
        <f t="shared" si="7"/>
        <v>-1</v>
      </c>
      <c r="X36" s="329">
        <f t="shared" si="7"/>
        <v>-6.4</v>
      </c>
      <c r="Y36" s="61">
        <f t="shared" ref="Y36:Y43" si="10">ROUND((N36-M36)/M36*100,1)</f>
        <v>1.7</v>
      </c>
      <c r="Z36" s="233">
        <f t="shared" si="9"/>
        <v>-3.2</v>
      </c>
      <c r="AA36" s="61">
        <f t="shared" si="9"/>
        <v>-2</v>
      </c>
      <c r="AB36" s="278" t="s">
        <v>242</v>
      </c>
    </row>
    <row r="37" spans="1:28" s="2" customFormat="1">
      <c r="A37" s="487"/>
      <c r="B37" s="13"/>
      <c r="C37" s="10" t="s">
        <v>3</v>
      </c>
      <c r="D37" s="263"/>
      <c r="E37" s="228">
        <v>7339</v>
      </c>
      <c r="F37" s="59">
        <v>7502</v>
      </c>
      <c r="G37" s="23">
        <v>7825</v>
      </c>
      <c r="H37" s="23">
        <v>7644</v>
      </c>
      <c r="I37" s="23">
        <v>5960</v>
      </c>
      <c r="J37" s="23">
        <v>6310</v>
      </c>
      <c r="K37" s="23">
        <v>6470</v>
      </c>
      <c r="L37" s="23">
        <v>6640</v>
      </c>
      <c r="M37" s="23">
        <v>6160</v>
      </c>
      <c r="N37" s="23">
        <v>6230</v>
      </c>
      <c r="O37" s="240">
        <v>5870</v>
      </c>
      <c r="P37" s="247">
        <v>5800</v>
      </c>
      <c r="Q37" s="60">
        <f t="shared" si="3"/>
        <v>2.2000000000000002</v>
      </c>
      <c r="R37" s="60">
        <f t="shared" si="3"/>
        <v>4.3</v>
      </c>
      <c r="S37" s="60">
        <f t="shared" si="4"/>
        <v>-2.2999999999999998</v>
      </c>
      <c r="T37" s="60">
        <f t="shared" si="5"/>
        <v>-22</v>
      </c>
      <c r="U37" s="329">
        <f t="shared" si="6"/>
        <v>5.9</v>
      </c>
      <c r="V37" s="329">
        <f t="shared" si="7"/>
        <v>2.5</v>
      </c>
      <c r="W37" s="329">
        <f t="shared" si="7"/>
        <v>2.6</v>
      </c>
      <c r="X37" s="329">
        <f t="shared" si="7"/>
        <v>-7.2</v>
      </c>
      <c r="Y37" s="61">
        <f t="shared" si="10"/>
        <v>1.1000000000000001</v>
      </c>
      <c r="Z37" s="233">
        <f t="shared" si="9"/>
        <v>-5.8</v>
      </c>
      <c r="AA37" s="61">
        <f t="shared" si="9"/>
        <v>-1.2</v>
      </c>
      <c r="AB37" s="279"/>
    </row>
    <row r="38" spans="1:28" s="2" customFormat="1">
      <c r="A38" s="487"/>
      <c r="B38" s="13"/>
      <c r="C38" s="10" t="s">
        <v>48</v>
      </c>
      <c r="D38" s="263"/>
      <c r="E38" s="228">
        <v>21578</v>
      </c>
      <c r="F38" s="59">
        <v>22234</v>
      </c>
      <c r="G38" s="23">
        <v>23476</v>
      </c>
      <c r="H38" s="23">
        <v>23059</v>
      </c>
      <c r="I38" s="23">
        <v>17890</v>
      </c>
      <c r="J38" s="23">
        <v>19360</v>
      </c>
      <c r="K38" s="23">
        <v>20410</v>
      </c>
      <c r="L38" s="23">
        <v>20500</v>
      </c>
      <c r="M38" s="23">
        <v>19760</v>
      </c>
      <c r="N38" s="23">
        <v>21480</v>
      </c>
      <c r="O38" s="240">
        <v>20620</v>
      </c>
      <c r="P38" s="247">
        <v>20950</v>
      </c>
      <c r="Q38" s="60">
        <f t="shared" si="3"/>
        <v>3</v>
      </c>
      <c r="R38" s="60">
        <f t="shared" si="3"/>
        <v>5.6</v>
      </c>
      <c r="S38" s="60">
        <f t="shared" si="4"/>
        <v>-1.8</v>
      </c>
      <c r="T38" s="60">
        <f t="shared" si="5"/>
        <v>-22.4</v>
      </c>
      <c r="U38" s="329">
        <f t="shared" si="6"/>
        <v>8.1999999999999993</v>
      </c>
      <c r="V38" s="329">
        <f t="shared" si="7"/>
        <v>5.4</v>
      </c>
      <c r="W38" s="329">
        <f t="shared" si="7"/>
        <v>0.4</v>
      </c>
      <c r="X38" s="329">
        <f t="shared" si="7"/>
        <v>-3.6</v>
      </c>
      <c r="Y38" s="61">
        <f t="shared" si="10"/>
        <v>8.6999999999999993</v>
      </c>
      <c r="Z38" s="233">
        <f t="shared" si="9"/>
        <v>-4</v>
      </c>
      <c r="AA38" s="61">
        <f t="shared" si="9"/>
        <v>1.6</v>
      </c>
      <c r="AB38" s="277"/>
    </row>
    <row r="39" spans="1:28" s="2" customFormat="1">
      <c r="A39" s="487"/>
      <c r="B39" s="13"/>
      <c r="C39" s="10" t="s">
        <v>49</v>
      </c>
      <c r="D39" s="263"/>
      <c r="E39" s="228">
        <v>11100</v>
      </c>
      <c r="F39" s="59">
        <v>11214</v>
      </c>
      <c r="G39" s="23">
        <v>11593</v>
      </c>
      <c r="H39" s="23">
        <v>11226</v>
      </c>
      <c r="I39" s="23">
        <v>8190</v>
      </c>
      <c r="J39" s="23">
        <v>9050</v>
      </c>
      <c r="K39" s="23">
        <v>9710</v>
      </c>
      <c r="L39" s="23">
        <v>9350</v>
      </c>
      <c r="M39" s="23">
        <v>8690</v>
      </c>
      <c r="N39" s="23">
        <v>8270</v>
      </c>
      <c r="O39" s="240">
        <v>7990</v>
      </c>
      <c r="P39" s="247">
        <v>8350</v>
      </c>
      <c r="Q39" s="60">
        <f t="shared" si="3"/>
        <v>1</v>
      </c>
      <c r="R39" s="60">
        <f t="shared" si="3"/>
        <v>3.4</v>
      </c>
      <c r="S39" s="60">
        <f t="shared" si="4"/>
        <v>-3.2</v>
      </c>
      <c r="T39" s="60">
        <f t="shared" si="5"/>
        <v>-27</v>
      </c>
      <c r="U39" s="329">
        <f t="shared" si="6"/>
        <v>10.5</v>
      </c>
      <c r="V39" s="329">
        <f t="shared" si="7"/>
        <v>7.3</v>
      </c>
      <c r="W39" s="329">
        <f t="shared" si="7"/>
        <v>-3.7</v>
      </c>
      <c r="X39" s="329">
        <f t="shared" si="7"/>
        <v>-7.1</v>
      </c>
      <c r="Y39" s="61">
        <f t="shared" si="10"/>
        <v>-4.8</v>
      </c>
      <c r="Z39" s="233">
        <f t="shared" si="9"/>
        <v>-3.4</v>
      </c>
      <c r="AA39" s="61">
        <f t="shared" si="9"/>
        <v>4.5</v>
      </c>
      <c r="AB39" s="268"/>
    </row>
    <row r="40" spans="1:28" s="2" customFormat="1">
      <c r="A40" s="487"/>
      <c r="B40" s="13"/>
      <c r="C40" s="10" t="s">
        <v>50</v>
      </c>
      <c r="D40" s="263"/>
      <c r="E40" s="228">
        <v>14257</v>
      </c>
      <c r="F40" s="59">
        <v>14407</v>
      </c>
      <c r="G40" s="23">
        <v>15260</v>
      </c>
      <c r="H40" s="23">
        <v>14677</v>
      </c>
      <c r="I40" s="23">
        <v>21020</v>
      </c>
      <c r="J40" s="23">
        <v>23510</v>
      </c>
      <c r="K40" s="23">
        <v>26350</v>
      </c>
      <c r="L40" s="23">
        <v>24280</v>
      </c>
      <c r="M40" s="23">
        <v>22490</v>
      </c>
      <c r="N40" s="23">
        <v>19750</v>
      </c>
      <c r="O40" s="240">
        <v>20100</v>
      </c>
      <c r="P40" s="247">
        <v>22330</v>
      </c>
      <c r="Q40" s="60">
        <f t="shared" si="3"/>
        <v>1.1000000000000001</v>
      </c>
      <c r="R40" s="60">
        <f t="shared" si="3"/>
        <v>5.9</v>
      </c>
      <c r="S40" s="60">
        <f t="shared" si="4"/>
        <v>-3.8</v>
      </c>
      <c r="T40" s="60">
        <f t="shared" si="5"/>
        <v>43.2</v>
      </c>
      <c r="U40" s="329">
        <f t="shared" si="6"/>
        <v>11.8</v>
      </c>
      <c r="V40" s="329">
        <f t="shared" si="7"/>
        <v>12.1</v>
      </c>
      <c r="W40" s="329">
        <f t="shared" si="7"/>
        <v>-7.9</v>
      </c>
      <c r="X40" s="329">
        <f t="shared" si="7"/>
        <v>-7.4</v>
      </c>
      <c r="Y40" s="61">
        <f t="shared" si="10"/>
        <v>-12.2</v>
      </c>
      <c r="Z40" s="233">
        <f t="shared" si="9"/>
        <v>1.8</v>
      </c>
      <c r="AA40" s="61">
        <f t="shared" si="9"/>
        <v>11.1</v>
      </c>
      <c r="AB40" s="268"/>
    </row>
    <row r="41" spans="1:28" s="2" customFormat="1">
      <c r="A41" s="487"/>
      <c r="B41" s="18"/>
      <c r="C41" s="10" t="s">
        <v>4</v>
      </c>
      <c r="D41" s="263"/>
      <c r="E41" s="228">
        <v>22380</v>
      </c>
      <c r="F41" s="59">
        <v>22458</v>
      </c>
      <c r="G41" s="23">
        <v>23470</v>
      </c>
      <c r="H41" s="23">
        <v>23345</v>
      </c>
      <c r="I41" s="23">
        <v>21070</v>
      </c>
      <c r="J41" s="23">
        <v>23270</v>
      </c>
      <c r="K41" s="23">
        <v>23870</v>
      </c>
      <c r="L41" s="23">
        <v>23430</v>
      </c>
      <c r="M41" s="23">
        <v>22890</v>
      </c>
      <c r="N41" s="23">
        <v>21840</v>
      </c>
      <c r="O41" s="240">
        <v>21450</v>
      </c>
      <c r="P41" s="247">
        <v>20530</v>
      </c>
      <c r="Q41" s="60">
        <f t="shared" si="3"/>
        <v>0.3</v>
      </c>
      <c r="R41" s="60">
        <f t="shared" si="3"/>
        <v>4.5</v>
      </c>
      <c r="S41" s="60">
        <f t="shared" si="4"/>
        <v>-0.5</v>
      </c>
      <c r="T41" s="60">
        <f t="shared" si="5"/>
        <v>-9.6999999999999993</v>
      </c>
      <c r="U41" s="329">
        <f t="shared" si="6"/>
        <v>10.4</v>
      </c>
      <c r="V41" s="329">
        <f t="shared" si="7"/>
        <v>2.6</v>
      </c>
      <c r="W41" s="329">
        <f t="shared" si="7"/>
        <v>-1.8</v>
      </c>
      <c r="X41" s="329">
        <f t="shared" si="7"/>
        <v>-2.2999999999999998</v>
      </c>
      <c r="Y41" s="61">
        <f t="shared" si="10"/>
        <v>-4.5999999999999996</v>
      </c>
      <c r="Z41" s="233">
        <f t="shared" si="9"/>
        <v>-1.8</v>
      </c>
      <c r="AA41" s="61">
        <f t="shared" si="9"/>
        <v>-4.3</v>
      </c>
      <c r="AB41" s="268"/>
    </row>
    <row r="42" spans="1:28" s="2" customFormat="1">
      <c r="A42" s="487"/>
      <c r="B42" s="13"/>
      <c r="C42" s="10" t="s">
        <v>5</v>
      </c>
      <c r="D42" s="263"/>
      <c r="E42" s="228">
        <v>13065</v>
      </c>
      <c r="F42" s="59">
        <v>13342</v>
      </c>
      <c r="G42" s="23">
        <v>14172</v>
      </c>
      <c r="H42" s="23">
        <v>13838</v>
      </c>
      <c r="I42" s="23">
        <v>12700</v>
      </c>
      <c r="J42" s="23">
        <v>13260</v>
      </c>
      <c r="K42" s="23">
        <v>13600</v>
      </c>
      <c r="L42" s="23">
        <v>13770</v>
      </c>
      <c r="M42" s="23">
        <v>12940</v>
      </c>
      <c r="N42" s="23">
        <v>16670</v>
      </c>
      <c r="O42" s="240">
        <v>16440</v>
      </c>
      <c r="P42" s="247">
        <v>16520</v>
      </c>
      <c r="Q42" s="60">
        <f t="shared" si="3"/>
        <v>2.1</v>
      </c>
      <c r="R42" s="60">
        <f t="shared" si="3"/>
        <v>6.2</v>
      </c>
      <c r="S42" s="60">
        <f t="shared" si="4"/>
        <v>-2.4</v>
      </c>
      <c r="T42" s="60">
        <f t="shared" si="5"/>
        <v>-8.1999999999999993</v>
      </c>
      <c r="U42" s="329">
        <f t="shared" si="6"/>
        <v>4.4000000000000004</v>
      </c>
      <c r="V42" s="329">
        <f t="shared" si="7"/>
        <v>2.6</v>
      </c>
      <c r="W42" s="329">
        <f t="shared" si="7"/>
        <v>1.3</v>
      </c>
      <c r="X42" s="329">
        <f t="shared" si="7"/>
        <v>-6</v>
      </c>
      <c r="Y42" s="61">
        <f t="shared" si="10"/>
        <v>28.8</v>
      </c>
      <c r="Z42" s="233">
        <f t="shared" si="9"/>
        <v>-1.4</v>
      </c>
      <c r="AA42" s="61">
        <f t="shared" si="9"/>
        <v>0.5</v>
      </c>
      <c r="AB42" s="268"/>
    </row>
    <row r="43" spans="1:28" s="2" customFormat="1">
      <c r="A43" s="483"/>
      <c r="B43" s="15"/>
      <c r="C43" s="12" t="s">
        <v>6</v>
      </c>
      <c r="D43" s="44"/>
      <c r="E43" s="228">
        <v>34985</v>
      </c>
      <c r="F43" s="59">
        <v>35005</v>
      </c>
      <c r="G43" s="23">
        <v>35488</v>
      </c>
      <c r="H43" s="23">
        <v>33354</v>
      </c>
      <c r="I43" s="23">
        <v>37760</v>
      </c>
      <c r="J43" s="23">
        <v>39820</v>
      </c>
      <c r="K43" s="23">
        <v>41140</v>
      </c>
      <c r="L43" s="23">
        <v>38000</v>
      </c>
      <c r="M43" s="23">
        <v>35350</v>
      </c>
      <c r="N43" s="23">
        <v>32420</v>
      </c>
      <c r="O43" s="240">
        <v>31410</v>
      </c>
      <c r="P43" s="247">
        <v>31870</v>
      </c>
      <c r="Q43" s="60">
        <f t="shared" si="3"/>
        <v>0.1</v>
      </c>
      <c r="R43" s="60">
        <f t="shared" si="3"/>
        <v>1.4</v>
      </c>
      <c r="S43" s="60">
        <f t="shared" si="4"/>
        <v>-6</v>
      </c>
      <c r="T43" s="60">
        <f t="shared" si="5"/>
        <v>13.2</v>
      </c>
      <c r="U43" s="329">
        <f t="shared" si="6"/>
        <v>5.5</v>
      </c>
      <c r="V43" s="329">
        <f t="shared" si="7"/>
        <v>3.3</v>
      </c>
      <c r="W43" s="329">
        <f t="shared" si="7"/>
        <v>-7.6</v>
      </c>
      <c r="X43" s="329">
        <f t="shared" si="7"/>
        <v>-7</v>
      </c>
      <c r="Y43" s="61">
        <f t="shared" si="10"/>
        <v>-8.3000000000000007</v>
      </c>
      <c r="Z43" s="233">
        <f t="shared" si="9"/>
        <v>-3.1</v>
      </c>
      <c r="AA43" s="61">
        <f t="shared" si="9"/>
        <v>1.5</v>
      </c>
      <c r="AB43" s="273"/>
    </row>
    <row r="44" spans="1:28" s="2" customFormat="1" ht="13.5" customHeight="1">
      <c r="A44" s="482" t="s">
        <v>32</v>
      </c>
      <c r="B44" s="19" t="s">
        <v>33</v>
      </c>
      <c r="C44" s="8" t="s">
        <v>21</v>
      </c>
      <c r="D44" s="264" t="s">
        <v>34</v>
      </c>
      <c r="E44" s="230">
        <v>2983434</v>
      </c>
      <c r="F44" s="251">
        <v>2972253</v>
      </c>
      <c r="G44" s="22">
        <v>2866785</v>
      </c>
      <c r="H44" s="22">
        <v>2703968</v>
      </c>
      <c r="I44" s="22">
        <v>2831802</v>
      </c>
      <c r="J44" s="22">
        <v>3125826</v>
      </c>
      <c r="K44" s="50">
        <v>3213485.34</v>
      </c>
      <c r="L44" s="50">
        <v>3255637.03</v>
      </c>
      <c r="M44" s="50">
        <v>3439841.87</v>
      </c>
      <c r="N44" s="50">
        <v>3421055.2</v>
      </c>
      <c r="O44" s="242">
        <v>3409011</v>
      </c>
      <c r="P44" s="249">
        <v>3410436</v>
      </c>
      <c r="Q44" s="323">
        <f>ROUND((F44-E44)/E44*100,1)</f>
        <v>-0.4</v>
      </c>
      <c r="R44" s="323">
        <f>ROUND((G44-F44)/F44*100,1)</f>
        <v>-3.5</v>
      </c>
      <c r="S44" s="323">
        <f t="shared" si="4"/>
        <v>-5.7</v>
      </c>
      <c r="T44" s="323">
        <f t="shared" si="5"/>
        <v>4.7</v>
      </c>
      <c r="U44" s="323">
        <f t="shared" si="6"/>
        <v>10.4</v>
      </c>
      <c r="V44" s="323">
        <f t="shared" si="7"/>
        <v>2.8</v>
      </c>
      <c r="W44" s="323">
        <f t="shared" si="7"/>
        <v>1.3</v>
      </c>
      <c r="X44" s="323">
        <f t="shared" si="7"/>
        <v>5.7</v>
      </c>
      <c r="Y44" s="62">
        <f t="shared" ref="Y44:Y53" si="11">ROUND((N44-M44)/M44*100,1)</f>
        <v>-0.5</v>
      </c>
      <c r="Z44" s="234">
        <f t="shared" ref="Z44:AA53" si="12">ROUND((O44-N44)/N44*100,1)</f>
        <v>-0.4</v>
      </c>
      <c r="AA44" s="62">
        <f t="shared" si="12"/>
        <v>0</v>
      </c>
      <c r="AB44" s="8" t="s">
        <v>8</v>
      </c>
    </row>
    <row r="45" spans="1:28" s="2" customFormat="1">
      <c r="A45" s="487"/>
      <c r="B45" s="13"/>
      <c r="C45" s="10" t="s">
        <v>46</v>
      </c>
      <c r="D45" s="263" t="s">
        <v>35</v>
      </c>
      <c r="E45" s="228">
        <v>1877722</v>
      </c>
      <c r="F45" s="252">
        <v>1779231</v>
      </c>
      <c r="G45" s="23">
        <v>1614856</v>
      </c>
      <c r="H45" s="23">
        <v>1616272</v>
      </c>
      <c r="I45" s="23">
        <v>1627341</v>
      </c>
      <c r="J45" s="23">
        <v>1688469</v>
      </c>
      <c r="K45" s="21">
        <v>1675915.17</v>
      </c>
      <c r="L45" s="21">
        <v>1660609.95</v>
      </c>
      <c r="M45" s="21">
        <v>1744179.7</v>
      </c>
      <c r="N45" s="21">
        <v>1732021.15</v>
      </c>
      <c r="O45" s="58">
        <v>1574011</v>
      </c>
      <c r="P45" s="248">
        <v>1736146</v>
      </c>
      <c r="Q45" s="329">
        <f t="shared" si="3"/>
        <v>-5.2</v>
      </c>
      <c r="R45" s="329">
        <f t="shared" si="3"/>
        <v>-9.1999999999999993</v>
      </c>
      <c r="S45" s="329">
        <f t="shared" si="4"/>
        <v>0.1</v>
      </c>
      <c r="T45" s="329">
        <f t="shared" si="5"/>
        <v>0.7</v>
      </c>
      <c r="U45" s="329">
        <f t="shared" si="6"/>
        <v>3.8</v>
      </c>
      <c r="V45" s="329">
        <f t="shared" si="7"/>
        <v>-0.7</v>
      </c>
      <c r="W45" s="329">
        <f t="shared" si="7"/>
        <v>-0.9</v>
      </c>
      <c r="X45" s="329">
        <f t="shared" si="7"/>
        <v>5</v>
      </c>
      <c r="Y45" s="60">
        <f t="shared" si="11"/>
        <v>-0.7</v>
      </c>
      <c r="Z45" s="235">
        <f t="shared" si="12"/>
        <v>-9.1</v>
      </c>
      <c r="AA45" s="60">
        <f t="shared" si="12"/>
        <v>10.3</v>
      </c>
      <c r="AB45" s="268" t="s">
        <v>9</v>
      </c>
    </row>
    <row r="46" spans="1:28" s="2" customFormat="1">
      <c r="A46" s="487"/>
      <c r="B46" s="13"/>
      <c r="C46" s="10" t="s">
        <v>47</v>
      </c>
      <c r="D46" s="263"/>
      <c r="E46" s="228">
        <v>1159470</v>
      </c>
      <c r="F46" s="252">
        <v>1252494</v>
      </c>
      <c r="G46" s="23">
        <v>1213878</v>
      </c>
      <c r="H46" s="23">
        <v>1195158</v>
      </c>
      <c r="I46" s="23">
        <v>1302885</v>
      </c>
      <c r="J46" s="23">
        <v>1316557</v>
      </c>
      <c r="K46" s="21">
        <v>1372964.64</v>
      </c>
      <c r="L46" s="21">
        <v>1433540.61</v>
      </c>
      <c r="M46" s="21">
        <v>1489668.4</v>
      </c>
      <c r="N46" s="21">
        <v>1404784.69</v>
      </c>
      <c r="O46" s="58">
        <v>1296396</v>
      </c>
      <c r="P46" s="248">
        <v>1378895</v>
      </c>
      <c r="Q46" s="329">
        <f t="shared" si="3"/>
        <v>8</v>
      </c>
      <c r="R46" s="329">
        <f t="shared" si="3"/>
        <v>-3.1</v>
      </c>
      <c r="S46" s="329">
        <f t="shared" si="4"/>
        <v>-1.5</v>
      </c>
      <c r="T46" s="329">
        <f t="shared" si="5"/>
        <v>9</v>
      </c>
      <c r="U46" s="329">
        <f t="shared" si="6"/>
        <v>1</v>
      </c>
      <c r="V46" s="329">
        <f t="shared" si="7"/>
        <v>4.3</v>
      </c>
      <c r="W46" s="329">
        <f t="shared" si="7"/>
        <v>4.4000000000000004</v>
      </c>
      <c r="X46" s="329">
        <f t="shared" si="7"/>
        <v>3.9</v>
      </c>
      <c r="Y46" s="60">
        <f t="shared" si="11"/>
        <v>-5.7</v>
      </c>
      <c r="Z46" s="235">
        <f t="shared" si="12"/>
        <v>-7.7</v>
      </c>
      <c r="AA46" s="60">
        <f t="shared" si="12"/>
        <v>6.4</v>
      </c>
      <c r="AB46" s="268" t="s">
        <v>10</v>
      </c>
    </row>
    <row r="47" spans="1:28" s="2" customFormat="1">
      <c r="A47" s="487"/>
      <c r="B47" s="13"/>
      <c r="C47" s="10" t="s">
        <v>3</v>
      </c>
      <c r="D47" s="263"/>
      <c r="E47" s="228">
        <v>3104138</v>
      </c>
      <c r="F47" s="252">
        <v>3169866</v>
      </c>
      <c r="G47" s="23">
        <v>3358115</v>
      </c>
      <c r="H47" s="23">
        <v>3234788</v>
      </c>
      <c r="I47" s="23">
        <v>3354487</v>
      </c>
      <c r="J47" s="23">
        <v>3255437</v>
      </c>
      <c r="K47" s="21">
        <v>3130354.67</v>
      </c>
      <c r="L47" s="21">
        <v>3342348.86</v>
      </c>
      <c r="M47" s="21">
        <v>3620310.02</v>
      </c>
      <c r="N47" s="21">
        <v>3680792.75</v>
      </c>
      <c r="O47" s="58">
        <v>3317470</v>
      </c>
      <c r="P47" s="248">
        <v>3674642</v>
      </c>
      <c r="Q47" s="329">
        <f t="shared" si="3"/>
        <v>2.1</v>
      </c>
      <c r="R47" s="329">
        <f t="shared" si="3"/>
        <v>5.9</v>
      </c>
      <c r="S47" s="329">
        <f t="shared" si="4"/>
        <v>-3.7</v>
      </c>
      <c r="T47" s="329">
        <f t="shared" si="5"/>
        <v>3.7</v>
      </c>
      <c r="U47" s="329">
        <f t="shared" si="6"/>
        <v>-3</v>
      </c>
      <c r="V47" s="329">
        <f t="shared" si="7"/>
        <v>-3.8</v>
      </c>
      <c r="W47" s="329">
        <f t="shared" si="7"/>
        <v>6.8</v>
      </c>
      <c r="X47" s="329">
        <f t="shared" si="7"/>
        <v>8.3000000000000007</v>
      </c>
      <c r="Y47" s="60">
        <f t="shared" si="11"/>
        <v>1.7</v>
      </c>
      <c r="Z47" s="235">
        <f t="shared" si="12"/>
        <v>-9.9</v>
      </c>
      <c r="AA47" s="60">
        <f t="shared" si="12"/>
        <v>10.8</v>
      </c>
      <c r="AB47" s="280" t="s">
        <v>246</v>
      </c>
    </row>
    <row r="48" spans="1:28" s="2" customFormat="1">
      <c r="A48" s="487"/>
      <c r="B48" s="13"/>
      <c r="C48" s="10" t="s">
        <v>48</v>
      </c>
      <c r="D48" s="263"/>
      <c r="E48" s="228">
        <v>1077216</v>
      </c>
      <c r="F48" s="252">
        <v>1060706</v>
      </c>
      <c r="G48" s="23">
        <v>1047950</v>
      </c>
      <c r="H48" s="23">
        <v>1074757</v>
      </c>
      <c r="I48" s="23">
        <v>1185677</v>
      </c>
      <c r="J48" s="23">
        <v>1161973</v>
      </c>
      <c r="K48" s="21">
        <v>1187776.01</v>
      </c>
      <c r="L48" s="21">
        <v>1261391.98</v>
      </c>
      <c r="M48" s="21">
        <v>1257024.17</v>
      </c>
      <c r="N48" s="21">
        <v>1312986.99</v>
      </c>
      <c r="O48" s="58">
        <v>1286609</v>
      </c>
      <c r="P48" s="248">
        <v>1398196</v>
      </c>
      <c r="Q48" s="329">
        <f t="shared" si="3"/>
        <v>-1.5</v>
      </c>
      <c r="R48" s="329">
        <f t="shared" si="3"/>
        <v>-1.2</v>
      </c>
      <c r="S48" s="329">
        <f t="shared" si="4"/>
        <v>2.6</v>
      </c>
      <c r="T48" s="329">
        <f t="shared" si="5"/>
        <v>10.3</v>
      </c>
      <c r="U48" s="329">
        <f t="shared" si="6"/>
        <v>-2</v>
      </c>
      <c r="V48" s="329">
        <f t="shared" si="7"/>
        <v>2.2000000000000002</v>
      </c>
      <c r="W48" s="329">
        <f t="shared" si="7"/>
        <v>6.2</v>
      </c>
      <c r="X48" s="329">
        <f t="shared" si="7"/>
        <v>-0.3</v>
      </c>
      <c r="Y48" s="60">
        <f t="shared" si="11"/>
        <v>4.5</v>
      </c>
      <c r="Z48" s="235">
        <f t="shared" si="12"/>
        <v>-2</v>
      </c>
      <c r="AA48" s="60">
        <f t="shared" si="12"/>
        <v>8.6999999999999993</v>
      </c>
      <c r="AB48" s="10"/>
    </row>
    <row r="49" spans="1:28" s="2" customFormat="1">
      <c r="A49" s="487"/>
      <c r="B49" s="13"/>
      <c r="C49" s="10" t="s">
        <v>49</v>
      </c>
      <c r="D49" s="263"/>
      <c r="E49" s="228">
        <v>2148717</v>
      </c>
      <c r="F49" s="252">
        <v>2311875</v>
      </c>
      <c r="G49" s="23">
        <v>2238893</v>
      </c>
      <c r="H49" s="23">
        <v>2369723</v>
      </c>
      <c r="I49" s="23">
        <v>2651311</v>
      </c>
      <c r="J49" s="23">
        <v>2608371</v>
      </c>
      <c r="K49" s="21">
        <v>2502250.71</v>
      </c>
      <c r="L49" s="21">
        <v>2634664.89</v>
      </c>
      <c r="M49" s="21">
        <v>2775358.07</v>
      </c>
      <c r="N49" s="21">
        <v>2603083.83</v>
      </c>
      <c r="O49" s="58">
        <v>2249358</v>
      </c>
      <c r="P49" s="248">
        <v>2708610</v>
      </c>
      <c r="Q49" s="329">
        <f t="shared" si="3"/>
        <v>7.6</v>
      </c>
      <c r="R49" s="329">
        <f t="shared" si="3"/>
        <v>-3.2</v>
      </c>
      <c r="S49" s="329">
        <f t="shared" si="4"/>
        <v>5.8</v>
      </c>
      <c r="T49" s="329">
        <f t="shared" si="5"/>
        <v>11.9</v>
      </c>
      <c r="U49" s="329">
        <f t="shared" si="6"/>
        <v>-1.6</v>
      </c>
      <c r="V49" s="329">
        <f t="shared" si="7"/>
        <v>-4.0999999999999996</v>
      </c>
      <c r="W49" s="329">
        <f t="shared" si="7"/>
        <v>5.3</v>
      </c>
      <c r="X49" s="329">
        <f t="shared" si="7"/>
        <v>5.3</v>
      </c>
      <c r="Y49" s="60">
        <f t="shared" si="11"/>
        <v>-6.2</v>
      </c>
      <c r="Z49" s="235">
        <f t="shared" si="12"/>
        <v>-13.6</v>
      </c>
      <c r="AA49" s="60">
        <f t="shared" si="12"/>
        <v>20.399999999999999</v>
      </c>
      <c r="AB49" s="281"/>
    </row>
    <row r="50" spans="1:28" s="2" customFormat="1">
      <c r="A50" s="487"/>
      <c r="B50" s="13"/>
      <c r="C50" s="10" t="s">
        <v>50</v>
      </c>
      <c r="D50" s="263"/>
      <c r="E50" s="228">
        <v>928949</v>
      </c>
      <c r="F50" s="252">
        <v>899378</v>
      </c>
      <c r="G50" s="23">
        <v>940077</v>
      </c>
      <c r="H50" s="23">
        <v>948216</v>
      </c>
      <c r="I50" s="23">
        <v>1021499</v>
      </c>
      <c r="J50" s="23">
        <v>1131586</v>
      </c>
      <c r="K50" s="21">
        <v>1078056.32</v>
      </c>
      <c r="L50" s="21">
        <v>1115516.25</v>
      </c>
      <c r="M50" s="21">
        <v>1183506.29</v>
      </c>
      <c r="N50" s="21">
        <v>1099756.1399999999</v>
      </c>
      <c r="O50" s="58">
        <v>1136449</v>
      </c>
      <c r="P50" s="248">
        <v>1134732</v>
      </c>
      <c r="Q50" s="329">
        <f t="shared" si="3"/>
        <v>-3.2</v>
      </c>
      <c r="R50" s="329">
        <f t="shared" si="3"/>
        <v>4.5</v>
      </c>
      <c r="S50" s="329">
        <f t="shared" si="4"/>
        <v>0.9</v>
      </c>
      <c r="T50" s="329">
        <f t="shared" si="5"/>
        <v>7.7</v>
      </c>
      <c r="U50" s="329">
        <f t="shared" si="6"/>
        <v>10.8</v>
      </c>
      <c r="V50" s="329">
        <f t="shared" si="7"/>
        <v>-4.7</v>
      </c>
      <c r="W50" s="329">
        <f t="shared" si="7"/>
        <v>3.5</v>
      </c>
      <c r="X50" s="329">
        <f t="shared" si="7"/>
        <v>6.1</v>
      </c>
      <c r="Y50" s="60">
        <f t="shared" si="11"/>
        <v>-7.1</v>
      </c>
      <c r="Z50" s="235">
        <f t="shared" si="12"/>
        <v>3.3</v>
      </c>
      <c r="AA50" s="60">
        <f t="shared" si="12"/>
        <v>-0.2</v>
      </c>
      <c r="AB50" s="10"/>
    </row>
    <row r="51" spans="1:28" s="2" customFormat="1">
      <c r="A51" s="487"/>
      <c r="B51" s="13"/>
      <c r="C51" s="10" t="s">
        <v>4</v>
      </c>
      <c r="D51" s="263"/>
      <c r="E51" s="228">
        <v>247451</v>
      </c>
      <c r="F51" s="252">
        <v>255354</v>
      </c>
      <c r="G51" s="23">
        <v>298991</v>
      </c>
      <c r="H51" s="23">
        <v>265537</v>
      </c>
      <c r="I51" s="23">
        <v>279477</v>
      </c>
      <c r="J51" s="23">
        <v>298026</v>
      </c>
      <c r="K51" s="21">
        <v>285135.86</v>
      </c>
      <c r="L51" s="21">
        <v>307158.01</v>
      </c>
      <c r="M51" s="21">
        <v>313651.02</v>
      </c>
      <c r="N51" s="21">
        <v>298811.83</v>
      </c>
      <c r="O51" s="58">
        <v>319006</v>
      </c>
      <c r="P51" s="248">
        <v>285690</v>
      </c>
      <c r="Q51" s="329">
        <f t="shared" si="3"/>
        <v>3.2</v>
      </c>
      <c r="R51" s="329">
        <f t="shared" si="3"/>
        <v>17.100000000000001</v>
      </c>
      <c r="S51" s="329">
        <f t="shared" si="4"/>
        <v>-11.2</v>
      </c>
      <c r="T51" s="329">
        <f t="shared" si="5"/>
        <v>5.2</v>
      </c>
      <c r="U51" s="329">
        <f t="shared" si="6"/>
        <v>6.6</v>
      </c>
      <c r="V51" s="329">
        <f t="shared" si="7"/>
        <v>-4.3</v>
      </c>
      <c r="W51" s="329">
        <f t="shared" si="7"/>
        <v>7.7</v>
      </c>
      <c r="X51" s="329">
        <f t="shared" si="7"/>
        <v>2.1</v>
      </c>
      <c r="Y51" s="60">
        <f t="shared" si="11"/>
        <v>-4.7</v>
      </c>
      <c r="Z51" s="235">
        <f t="shared" si="12"/>
        <v>6.8</v>
      </c>
      <c r="AA51" s="60">
        <f t="shared" si="12"/>
        <v>-10.4</v>
      </c>
      <c r="AB51" s="281"/>
    </row>
    <row r="52" spans="1:28" s="2" customFormat="1">
      <c r="A52" s="487"/>
      <c r="B52" s="13"/>
      <c r="C52" s="10" t="s">
        <v>5</v>
      </c>
      <c r="D52" s="263"/>
      <c r="E52" s="228">
        <v>437329</v>
      </c>
      <c r="F52" s="252">
        <v>468481</v>
      </c>
      <c r="G52" s="23">
        <v>585759</v>
      </c>
      <c r="H52" s="23">
        <v>446167</v>
      </c>
      <c r="I52" s="23">
        <v>466614</v>
      </c>
      <c r="J52" s="23">
        <v>465286</v>
      </c>
      <c r="K52" s="21">
        <v>490744.08</v>
      </c>
      <c r="L52" s="21">
        <v>494089.81</v>
      </c>
      <c r="M52" s="21">
        <v>523357.95</v>
      </c>
      <c r="N52" s="21">
        <v>546399.82999999996</v>
      </c>
      <c r="O52" s="58">
        <v>512185</v>
      </c>
      <c r="P52" s="248">
        <v>530145</v>
      </c>
      <c r="Q52" s="329">
        <f t="shared" si="3"/>
        <v>7.1</v>
      </c>
      <c r="R52" s="329">
        <f t="shared" si="3"/>
        <v>25</v>
      </c>
      <c r="S52" s="329">
        <f t="shared" si="4"/>
        <v>-23.8</v>
      </c>
      <c r="T52" s="329">
        <f t="shared" si="5"/>
        <v>4.5999999999999996</v>
      </c>
      <c r="U52" s="329">
        <f t="shared" si="6"/>
        <v>-0.3</v>
      </c>
      <c r="V52" s="329">
        <f t="shared" si="7"/>
        <v>5.5</v>
      </c>
      <c r="W52" s="329">
        <f t="shared" si="7"/>
        <v>0.7</v>
      </c>
      <c r="X52" s="329">
        <f t="shared" si="7"/>
        <v>5.9</v>
      </c>
      <c r="Y52" s="60">
        <f t="shared" si="11"/>
        <v>4.4000000000000004</v>
      </c>
      <c r="Z52" s="235">
        <f t="shared" si="12"/>
        <v>-6.3</v>
      </c>
      <c r="AA52" s="60">
        <f t="shared" si="12"/>
        <v>3.5</v>
      </c>
      <c r="AB52" s="281"/>
    </row>
    <row r="53" spans="1:28" s="2" customFormat="1">
      <c r="A53" s="483"/>
      <c r="B53" s="15"/>
      <c r="C53" s="12" t="s">
        <v>6</v>
      </c>
      <c r="D53" s="44"/>
      <c r="E53" s="228">
        <v>219357</v>
      </c>
      <c r="F53" s="253">
        <v>187805</v>
      </c>
      <c r="G53" s="42">
        <v>181719</v>
      </c>
      <c r="H53" s="42">
        <v>172280</v>
      </c>
      <c r="I53" s="42">
        <v>167265</v>
      </c>
      <c r="J53" s="42">
        <v>394140</v>
      </c>
      <c r="K53" s="422">
        <v>168667.56</v>
      </c>
      <c r="L53" s="422">
        <v>160923.75</v>
      </c>
      <c r="M53" s="422">
        <v>159838.85999999999</v>
      </c>
      <c r="N53" s="422">
        <v>163620.26999999999</v>
      </c>
      <c r="O53" s="423">
        <v>149403</v>
      </c>
      <c r="P53" s="418">
        <v>157016</v>
      </c>
      <c r="Q53" s="331">
        <f t="shared" si="3"/>
        <v>-14.4</v>
      </c>
      <c r="R53" s="331">
        <f t="shared" si="3"/>
        <v>-3.2</v>
      </c>
      <c r="S53" s="331">
        <f t="shared" si="4"/>
        <v>-5.2</v>
      </c>
      <c r="T53" s="331">
        <f t="shared" si="5"/>
        <v>-2.9</v>
      </c>
      <c r="U53" s="331">
        <f t="shared" si="6"/>
        <v>135.6</v>
      </c>
      <c r="V53" s="331">
        <f t="shared" si="7"/>
        <v>-57.2</v>
      </c>
      <c r="W53" s="331">
        <f t="shared" si="7"/>
        <v>-4.5999999999999996</v>
      </c>
      <c r="X53" s="331">
        <f t="shared" si="7"/>
        <v>-0.7</v>
      </c>
      <c r="Y53" s="63">
        <f t="shared" si="11"/>
        <v>2.4</v>
      </c>
      <c r="Z53" s="236">
        <f t="shared" si="12"/>
        <v>-8.6999999999999993</v>
      </c>
      <c r="AA53" s="63">
        <f t="shared" si="12"/>
        <v>5.0999999999999996</v>
      </c>
      <c r="AB53" s="282"/>
    </row>
    <row r="54" spans="1:28" s="2" customFormat="1" ht="13.5" hidden="1" customHeight="1">
      <c r="A54" s="482"/>
      <c r="B54" s="19"/>
      <c r="C54" s="8"/>
      <c r="D54" s="264"/>
      <c r="E54" s="230" t="s">
        <v>0</v>
      </c>
      <c r="F54" s="256">
        <v>5548829</v>
      </c>
      <c r="G54" s="419" t="s">
        <v>0</v>
      </c>
      <c r="H54" s="420">
        <v>4850278.9000000004</v>
      </c>
      <c r="I54" s="419" t="s">
        <v>0</v>
      </c>
      <c r="J54" s="23">
        <v>5648315.6500000004</v>
      </c>
      <c r="K54" s="421" t="s">
        <v>0</v>
      </c>
      <c r="L54" s="52"/>
      <c r="M54" s="52"/>
      <c r="N54" s="52"/>
      <c r="O54" s="237"/>
      <c r="P54" s="250"/>
      <c r="Q54" s="52"/>
      <c r="R54" s="52"/>
      <c r="S54" s="52"/>
      <c r="T54" s="52"/>
      <c r="U54" s="52"/>
      <c r="V54" s="52"/>
      <c r="W54" s="52"/>
      <c r="X54" s="52"/>
      <c r="Y54" s="52"/>
      <c r="Z54" s="237"/>
      <c r="AA54" s="52"/>
      <c r="AB54" s="271"/>
    </row>
    <row r="55" spans="1:28" s="2" customFormat="1" hidden="1">
      <c r="A55" s="487"/>
      <c r="B55" s="13"/>
      <c r="C55" s="10"/>
      <c r="D55" s="263"/>
      <c r="E55" s="228" t="s">
        <v>0</v>
      </c>
      <c r="F55" s="256">
        <v>1872374</v>
      </c>
      <c r="G55" s="333" t="s">
        <v>0</v>
      </c>
      <c r="H55" s="334">
        <v>2020566.7</v>
      </c>
      <c r="I55" s="333" t="s">
        <v>0</v>
      </c>
      <c r="J55" s="23">
        <v>2673747.23</v>
      </c>
      <c r="K55" s="243" t="s">
        <v>0</v>
      </c>
      <c r="L55" s="52"/>
      <c r="M55" s="52"/>
      <c r="N55" s="52"/>
      <c r="O55" s="237"/>
      <c r="P55" s="250"/>
      <c r="Q55" s="52"/>
      <c r="R55" s="52"/>
      <c r="S55" s="52"/>
      <c r="T55" s="52"/>
      <c r="U55" s="52"/>
      <c r="V55" s="52"/>
      <c r="W55" s="52"/>
      <c r="X55" s="52"/>
      <c r="Y55" s="52"/>
      <c r="Z55" s="237"/>
      <c r="AA55" s="52"/>
      <c r="AB55" s="268"/>
    </row>
    <row r="56" spans="1:28" s="2" customFormat="1" hidden="1">
      <c r="A56" s="487"/>
      <c r="B56" s="13"/>
      <c r="C56" s="10"/>
      <c r="D56" s="263"/>
      <c r="E56" s="228" t="s">
        <v>0</v>
      </c>
      <c r="F56" s="256">
        <v>873882</v>
      </c>
      <c r="G56" s="333" t="s">
        <v>0</v>
      </c>
      <c r="H56" s="334">
        <v>913396.33</v>
      </c>
      <c r="I56" s="333" t="s">
        <v>0</v>
      </c>
      <c r="J56" s="23">
        <v>1041126.15</v>
      </c>
      <c r="K56" s="243" t="s">
        <v>0</v>
      </c>
      <c r="L56" s="52"/>
      <c r="M56" s="52"/>
      <c r="N56" s="52"/>
      <c r="O56" s="237"/>
      <c r="P56" s="250"/>
      <c r="Q56" s="52"/>
      <c r="R56" s="52"/>
      <c r="S56" s="52"/>
      <c r="T56" s="52"/>
      <c r="U56" s="52"/>
      <c r="V56" s="52"/>
      <c r="W56" s="52"/>
      <c r="X56" s="52"/>
      <c r="Y56" s="52"/>
      <c r="Z56" s="237"/>
      <c r="AA56" s="52"/>
      <c r="AB56" s="268"/>
    </row>
    <row r="57" spans="1:28" s="2" customFormat="1" hidden="1">
      <c r="A57" s="487"/>
      <c r="B57" s="13"/>
      <c r="C57" s="10"/>
      <c r="D57" s="263"/>
      <c r="E57" s="228" t="s">
        <v>0</v>
      </c>
      <c r="F57" s="256">
        <v>1301942</v>
      </c>
      <c r="G57" s="333" t="s">
        <v>0</v>
      </c>
      <c r="H57" s="334">
        <v>1138953.47</v>
      </c>
      <c r="I57" s="333" t="s">
        <v>0</v>
      </c>
      <c r="J57" s="23">
        <v>1576462.71</v>
      </c>
      <c r="K57" s="243" t="s">
        <v>0</v>
      </c>
      <c r="L57" s="52"/>
      <c r="M57" s="52"/>
      <c r="N57" s="52"/>
      <c r="O57" s="237"/>
      <c r="P57" s="250"/>
      <c r="Q57" s="52"/>
      <c r="R57" s="52"/>
      <c r="S57" s="52"/>
      <c r="T57" s="52"/>
      <c r="U57" s="52"/>
      <c r="V57" s="52"/>
      <c r="W57" s="52"/>
      <c r="X57" s="52"/>
      <c r="Y57" s="52"/>
      <c r="Z57" s="237"/>
      <c r="AA57" s="52"/>
      <c r="AB57" s="280"/>
    </row>
    <row r="58" spans="1:28" s="2" customFormat="1" hidden="1">
      <c r="A58" s="487"/>
      <c r="B58" s="13"/>
      <c r="C58" s="10"/>
      <c r="D58" s="263"/>
      <c r="E58" s="228" t="s">
        <v>0</v>
      </c>
      <c r="F58" s="256">
        <v>459933</v>
      </c>
      <c r="G58" s="333" t="s">
        <v>0</v>
      </c>
      <c r="H58" s="334">
        <v>486060.26</v>
      </c>
      <c r="I58" s="333" t="s">
        <v>0</v>
      </c>
      <c r="J58" s="23">
        <v>513977.92</v>
      </c>
      <c r="K58" s="243" t="s">
        <v>0</v>
      </c>
      <c r="L58" s="52"/>
      <c r="M58" s="52"/>
      <c r="N58" s="52"/>
      <c r="O58" s="237"/>
      <c r="P58" s="250"/>
      <c r="Q58" s="52"/>
      <c r="R58" s="52"/>
      <c r="S58" s="52"/>
      <c r="T58" s="52"/>
      <c r="U58" s="52"/>
      <c r="V58" s="52"/>
      <c r="W58" s="52"/>
      <c r="X58" s="52"/>
      <c r="Y58" s="52"/>
      <c r="Z58" s="237"/>
      <c r="AA58" s="52"/>
      <c r="AB58" s="272"/>
    </row>
    <row r="59" spans="1:28" s="2" customFormat="1" hidden="1">
      <c r="A59" s="487"/>
      <c r="B59" s="13"/>
      <c r="C59" s="10"/>
      <c r="D59" s="263"/>
      <c r="E59" s="228" t="s">
        <v>0</v>
      </c>
      <c r="F59" s="256">
        <v>1530018</v>
      </c>
      <c r="G59" s="333" t="s">
        <v>0</v>
      </c>
      <c r="H59" s="334">
        <v>1608285.45</v>
      </c>
      <c r="I59" s="333" t="s">
        <v>0</v>
      </c>
      <c r="J59" s="23">
        <v>1758950.53</v>
      </c>
      <c r="K59" s="243" t="s">
        <v>0</v>
      </c>
      <c r="L59" s="52"/>
      <c r="M59" s="52"/>
      <c r="N59" s="52"/>
      <c r="O59" s="237"/>
      <c r="P59" s="250"/>
      <c r="Q59" s="52"/>
      <c r="R59" s="52"/>
      <c r="S59" s="52"/>
      <c r="T59" s="52"/>
      <c r="U59" s="52"/>
      <c r="V59" s="52"/>
      <c r="W59" s="52"/>
      <c r="X59" s="52"/>
      <c r="Y59" s="52"/>
      <c r="Z59" s="237"/>
      <c r="AA59" s="52"/>
      <c r="AB59" s="268"/>
    </row>
    <row r="60" spans="1:28" s="2" customFormat="1" hidden="1">
      <c r="A60" s="487"/>
      <c r="B60" s="13"/>
      <c r="C60" s="10"/>
      <c r="D60" s="263"/>
      <c r="E60" s="228" t="s">
        <v>0</v>
      </c>
      <c r="F60" s="256">
        <v>345245</v>
      </c>
      <c r="G60" s="333" t="s">
        <v>0</v>
      </c>
      <c r="H60" s="334">
        <v>397034.96</v>
      </c>
      <c r="I60" s="333" t="s">
        <v>0</v>
      </c>
      <c r="J60" s="23">
        <v>434693.95</v>
      </c>
      <c r="K60" s="243" t="s">
        <v>0</v>
      </c>
      <c r="L60" s="52"/>
      <c r="M60" s="52"/>
      <c r="N60" s="52"/>
      <c r="O60" s="237"/>
      <c r="P60" s="250"/>
      <c r="Q60" s="52"/>
      <c r="R60" s="52"/>
      <c r="S60" s="52"/>
      <c r="T60" s="52"/>
      <c r="U60" s="52"/>
      <c r="V60" s="52"/>
      <c r="W60" s="52"/>
      <c r="X60" s="52"/>
      <c r="Y60" s="52"/>
      <c r="Z60" s="237"/>
      <c r="AA60" s="52"/>
      <c r="AB60" s="268"/>
    </row>
    <row r="61" spans="1:28" s="2" customFormat="1" hidden="1">
      <c r="A61" s="487"/>
      <c r="B61" s="13"/>
      <c r="C61" s="10"/>
      <c r="D61" s="263"/>
      <c r="E61" s="228" t="s">
        <v>0</v>
      </c>
      <c r="F61" s="256">
        <v>300112</v>
      </c>
      <c r="G61" s="333" t="s">
        <v>0</v>
      </c>
      <c r="H61" s="334">
        <v>317549.61</v>
      </c>
      <c r="I61" s="333" t="s">
        <v>0</v>
      </c>
      <c r="J61" s="23">
        <v>319793.95</v>
      </c>
      <c r="K61" s="243" t="s">
        <v>0</v>
      </c>
      <c r="L61" s="52"/>
      <c r="M61" s="52"/>
      <c r="N61" s="52"/>
      <c r="O61" s="237"/>
      <c r="P61" s="250"/>
      <c r="Q61" s="52"/>
      <c r="R61" s="52"/>
      <c r="S61" s="52"/>
      <c r="T61" s="52"/>
      <c r="U61" s="52"/>
      <c r="V61" s="52"/>
      <c r="W61" s="52"/>
      <c r="X61" s="52"/>
      <c r="Y61" s="52"/>
      <c r="Z61" s="237"/>
      <c r="AA61" s="52"/>
      <c r="AB61" s="268"/>
    </row>
    <row r="62" spans="1:28" s="2" customFormat="1" hidden="1">
      <c r="A62" s="487"/>
      <c r="B62" s="13"/>
      <c r="C62" s="10"/>
      <c r="D62" s="263"/>
      <c r="E62" s="228" t="s">
        <v>0</v>
      </c>
      <c r="F62" s="256">
        <v>125815</v>
      </c>
      <c r="G62" s="333" t="s">
        <v>0</v>
      </c>
      <c r="H62" s="334">
        <v>153405.62</v>
      </c>
      <c r="I62" s="333" t="s">
        <v>0</v>
      </c>
      <c r="J62" s="23">
        <v>172664.66</v>
      </c>
      <c r="K62" s="243" t="s">
        <v>0</v>
      </c>
      <c r="L62" s="52"/>
      <c r="M62" s="52"/>
      <c r="N62" s="52"/>
      <c r="O62" s="237"/>
      <c r="P62" s="250"/>
      <c r="Q62" s="52"/>
      <c r="R62" s="52"/>
      <c r="S62" s="52"/>
      <c r="T62" s="52"/>
      <c r="U62" s="52"/>
      <c r="V62" s="52"/>
      <c r="W62" s="52"/>
      <c r="X62" s="52"/>
      <c r="Y62" s="52"/>
      <c r="Z62" s="237"/>
      <c r="AA62" s="52"/>
      <c r="AB62" s="268"/>
    </row>
    <row r="63" spans="1:28" s="2" customFormat="1" hidden="1">
      <c r="A63" s="483"/>
      <c r="B63" s="15"/>
      <c r="C63" s="12"/>
      <c r="D63" s="44"/>
      <c r="E63" s="229" t="s">
        <v>0</v>
      </c>
      <c r="F63" s="257">
        <v>202383</v>
      </c>
      <c r="G63" s="335" t="s">
        <v>0</v>
      </c>
      <c r="H63" s="336">
        <v>222405.06</v>
      </c>
      <c r="I63" s="335" t="s">
        <v>0</v>
      </c>
      <c r="J63" s="42">
        <v>239650.43</v>
      </c>
      <c r="K63" s="20" t="s">
        <v>0</v>
      </c>
      <c r="L63" s="36"/>
      <c r="M63" s="36"/>
      <c r="N63" s="36"/>
      <c r="O63" s="244"/>
      <c r="P63" s="250"/>
      <c r="Q63" s="52"/>
      <c r="R63" s="52"/>
      <c r="S63" s="52"/>
      <c r="T63" s="52"/>
      <c r="U63" s="52"/>
      <c r="V63" s="52"/>
      <c r="W63" s="52"/>
      <c r="X63" s="52"/>
      <c r="Y63" s="52"/>
      <c r="Z63" s="237"/>
      <c r="AA63" s="52"/>
      <c r="AB63" s="273"/>
    </row>
    <row r="64" spans="1:28" s="2" customFormat="1" ht="13.5" customHeight="1">
      <c r="A64" s="482" t="s">
        <v>36</v>
      </c>
      <c r="B64" s="14" t="s">
        <v>37</v>
      </c>
      <c r="C64" s="8" t="s">
        <v>21</v>
      </c>
      <c r="D64" s="264" t="s">
        <v>38</v>
      </c>
      <c r="E64" s="228">
        <v>31790</v>
      </c>
      <c r="F64" s="337">
        <v>30956</v>
      </c>
      <c r="G64" s="334">
        <v>32820</v>
      </c>
      <c r="H64" s="334">
        <v>35730</v>
      </c>
      <c r="I64" s="334">
        <v>35430</v>
      </c>
      <c r="J64" s="334">
        <v>35980</v>
      </c>
      <c r="K64" s="334">
        <v>35000</v>
      </c>
      <c r="L64" s="334">
        <v>39330</v>
      </c>
      <c r="M64" s="338">
        <v>35380</v>
      </c>
      <c r="N64" s="338">
        <v>35420</v>
      </c>
      <c r="O64" s="339">
        <v>12543</v>
      </c>
      <c r="P64" s="340">
        <v>14180</v>
      </c>
      <c r="Q64" s="323">
        <f t="shared" si="3"/>
        <v>-2.6</v>
      </c>
      <c r="R64" s="323">
        <f t="shared" si="3"/>
        <v>6</v>
      </c>
      <c r="S64" s="323">
        <f t="shared" si="4"/>
        <v>8.9</v>
      </c>
      <c r="T64" s="323">
        <f t="shared" si="5"/>
        <v>-0.8</v>
      </c>
      <c r="U64" s="323">
        <f t="shared" si="6"/>
        <v>1.6</v>
      </c>
      <c r="V64" s="323">
        <f t="shared" si="7"/>
        <v>-2.7</v>
      </c>
      <c r="W64" s="323">
        <f t="shared" si="8"/>
        <v>12.4</v>
      </c>
      <c r="X64" s="323">
        <f t="shared" ref="X64:X73" si="13">ROUND((M64-L64)/L64*100,1)</f>
        <v>-10</v>
      </c>
      <c r="Y64" s="323">
        <f t="shared" ref="Y64:AA68" si="14">ROUND((N64-M64)/M64*100,1)</f>
        <v>0.1</v>
      </c>
      <c r="Z64" s="324">
        <f t="shared" si="14"/>
        <v>-64.599999999999994</v>
      </c>
      <c r="AA64" s="323">
        <f t="shared" si="14"/>
        <v>13.1</v>
      </c>
      <c r="AB64" s="271" t="s">
        <v>11</v>
      </c>
    </row>
    <row r="65" spans="1:28" s="2" customFormat="1">
      <c r="A65" s="487"/>
      <c r="B65" s="13" t="s">
        <v>39</v>
      </c>
      <c r="C65" s="10" t="s">
        <v>46</v>
      </c>
      <c r="D65" s="263" t="s">
        <v>2</v>
      </c>
      <c r="E65" s="228">
        <v>13926</v>
      </c>
      <c r="F65" s="337">
        <v>13250</v>
      </c>
      <c r="G65" s="334">
        <v>13445</v>
      </c>
      <c r="H65" s="334">
        <v>13799</v>
      </c>
      <c r="I65" s="334">
        <v>14195</v>
      </c>
      <c r="J65" s="334">
        <v>14461</v>
      </c>
      <c r="K65" s="334">
        <v>14538</v>
      </c>
      <c r="L65" s="334">
        <v>14295</v>
      </c>
      <c r="M65" s="338">
        <v>14478</v>
      </c>
      <c r="N65" s="338">
        <v>14727</v>
      </c>
      <c r="O65" s="339">
        <v>7895</v>
      </c>
      <c r="P65" s="340">
        <v>9493</v>
      </c>
      <c r="Q65" s="329">
        <f t="shared" si="3"/>
        <v>-4.9000000000000004</v>
      </c>
      <c r="R65" s="329">
        <f t="shared" si="3"/>
        <v>1.5</v>
      </c>
      <c r="S65" s="329">
        <f t="shared" si="4"/>
        <v>2.6</v>
      </c>
      <c r="T65" s="329">
        <f t="shared" si="5"/>
        <v>2.9</v>
      </c>
      <c r="U65" s="329">
        <f t="shared" si="6"/>
        <v>1.9</v>
      </c>
      <c r="V65" s="329">
        <f t="shared" si="7"/>
        <v>0.5</v>
      </c>
      <c r="W65" s="329">
        <f t="shared" si="8"/>
        <v>-1.7</v>
      </c>
      <c r="X65" s="329">
        <f t="shared" si="13"/>
        <v>1.3</v>
      </c>
      <c r="Y65" s="329">
        <f t="shared" si="14"/>
        <v>1.7</v>
      </c>
      <c r="Z65" s="330">
        <f t="shared" si="14"/>
        <v>-46.4</v>
      </c>
      <c r="AA65" s="329">
        <f t="shared" si="14"/>
        <v>20.2</v>
      </c>
      <c r="AB65" s="268" t="s">
        <v>237</v>
      </c>
    </row>
    <row r="66" spans="1:28" s="2" customFormat="1">
      <c r="A66" s="487"/>
      <c r="B66" s="13"/>
      <c r="C66" s="10" t="s">
        <v>47</v>
      </c>
      <c r="D66" s="263"/>
      <c r="E66" s="228">
        <v>16991</v>
      </c>
      <c r="F66" s="337">
        <v>16242</v>
      </c>
      <c r="G66" s="334">
        <v>16724</v>
      </c>
      <c r="H66" s="334">
        <v>16479</v>
      </c>
      <c r="I66" s="334">
        <v>16620</v>
      </c>
      <c r="J66" s="334">
        <v>17134</v>
      </c>
      <c r="K66" s="334">
        <v>16477</v>
      </c>
      <c r="L66" s="334">
        <v>16831</v>
      </c>
      <c r="M66" s="338">
        <v>19944</v>
      </c>
      <c r="N66" s="338">
        <v>18935</v>
      </c>
      <c r="O66" s="339">
        <v>12401</v>
      </c>
      <c r="P66" s="340">
        <v>14961</v>
      </c>
      <c r="Q66" s="329">
        <f t="shared" si="3"/>
        <v>-4.4000000000000004</v>
      </c>
      <c r="R66" s="329">
        <f t="shared" si="3"/>
        <v>3</v>
      </c>
      <c r="S66" s="329">
        <f t="shared" si="4"/>
        <v>-1.5</v>
      </c>
      <c r="T66" s="329">
        <f t="shared" si="5"/>
        <v>0.9</v>
      </c>
      <c r="U66" s="329">
        <f t="shared" si="6"/>
        <v>3.1</v>
      </c>
      <c r="V66" s="329">
        <f t="shared" si="7"/>
        <v>-3.8</v>
      </c>
      <c r="W66" s="329">
        <f t="shared" si="8"/>
        <v>2.1</v>
      </c>
      <c r="X66" s="329">
        <f t="shared" si="13"/>
        <v>18.5</v>
      </c>
      <c r="Y66" s="329">
        <f t="shared" si="14"/>
        <v>-5.0999999999999996</v>
      </c>
      <c r="Z66" s="330">
        <f t="shared" si="14"/>
        <v>-34.5</v>
      </c>
      <c r="AA66" s="329">
        <f t="shared" si="14"/>
        <v>20.6</v>
      </c>
      <c r="AB66" s="283"/>
    </row>
    <row r="67" spans="1:28" s="2" customFormat="1">
      <c r="A67" s="487"/>
      <c r="B67" s="13"/>
      <c r="C67" s="10" t="s">
        <v>3</v>
      </c>
      <c r="D67" s="263"/>
      <c r="E67" s="228">
        <v>9063</v>
      </c>
      <c r="F67" s="337">
        <v>8769</v>
      </c>
      <c r="G67" s="334">
        <v>8733</v>
      </c>
      <c r="H67" s="334">
        <v>8777</v>
      </c>
      <c r="I67" s="334">
        <v>8707</v>
      </c>
      <c r="J67" s="334">
        <v>8858</v>
      </c>
      <c r="K67" s="334">
        <v>8823</v>
      </c>
      <c r="L67" s="334">
        <v>9305</v>
      </c>
      <c r="M67" s="338">
        <v>9403</v>
      </c>
      <c r="N67" s="338">
        <v>9848</v>
      </c>
      <c r="O67" s="339">
        <v>6151</v>
      </c>
      <c r="P67" s="340">
        <v>6232</v>
      </c>
      <c r="Q67" s="329">
        <f t="shared" si="3"/>
        <v>-3.2</v>
      </c>
      <c r="R67" s="329">
        <f t="shared" si="3"/>
        <v>-0.4</v>
      </c>
      <c r="S67" s="329">
        <f t="shared" si="4"/>
        <v>0.5</v>
      </c>
      <c r="T67" s="329">
        <f t="shared" si="5"/>
        <v>-0.8</v>
      </c>
      <c r="U67" s="329">
        <f t="shared" si="6"/>
        <v>1.7</v>
      </c>
      <c r="V67" s="329">
        <f t="shared" si="7"/>
        <v>-0.4</v>
      </c>
      <c r="W67" s="329">
        <f t="shared" si="8"/>
        <v>5.5</v>
      </c>
      <c r="X67" s="329">
        <f t="shared" si="13"/>
        <v>1.1000000000000001</v>
      </c>
      <c r="Y67" s="329">
        <f t="shared" si="14"/>
        <v>4.7</v>
      </c>
      <c r="Z67" s="330">
        <f t="shared" si="14"/>
        <v>-37.5</v>
      </c>
      <c r="AA67" s="329">
        <f t="shared" si="14"/>
        <v>1.3</v>
      </c>
      <c r="AB67" s="268"/>
    </row>
    <row r="68" spans="1:28" s="2" customFormat="1">
      <c r="A68" s="487"/>
      <c r="B68" s="13"/>
      <c r="C68" s="10" t="s">
        <v>48</v>
      </c>
      <c r="D68" s="263"/>
      <c r="E68" s="228">
        <v>14174</v>
      </c>
      <c r="F68" s="337">
        <v>13866</v>
      </c>
      <c r="G68" s="334">
        <v>14221</v>
      </c>
      <c r="H68" s="334">
        <v>14169</v>
      </c>
      <c r="I68" s="334">
        <v>13868</v>
      </c>
      <c r="J68" s="334">
        <v>14176</v>
      </c>
      <c r="K68" s="334">
        <v>14110</v>
      </c>
      <c r="L68" s="334">
        <v>13957</v>
      </c>
      <c r="M68" s="338">
        <v>14045</v>
      </c>
      <c r="N68" s="338">
        <v>13941</v>
      </c>
      <c r="O68" s="339">
        <v>10795</v>
      </c>
      <c r="P68" s="340">
        <v>11380</v>
      </c>
      <c r="Q68" s="329">
        <f t="shared" si="3"/>
        <v>-2.2000000000000002</v>
      </c>
      <c r="R68" s="329">
        <f t="shared" si="3"/>
        <v>2.6</v>
      </c>
      <c r="S68" s="329">
        <f t="shared" si="4"/>
        <v>-0.4</v>
      </c>
      <c r="T68" s="329">
        <f t="shared" si="5"/>
        <v>-2.1</v>
      </c>
      <c r="U68" s="329">
        <f t="shared" si="6"/>
        <v>2.2000000000000002</v>
      </c>
      <c r="V68" s="329">
        <f t="shared" si="7"/>
        <v>-0.5</v>
      </c>
      <c r="W68" s="329">
        <f t="shared" si="8"/>
        <v>-1.1000000000000001</v>
      </c>
      <c r="X68" s="329">
        <f t="shared" si="13"/>
        <v>0.6</v>
      </c>
      <c r="Y68" s="329">
        <f t="shared" si="14"/>
        <v>-0.7</v>
      </c>
      <c r="Z68" s="330">
        <f t="shared" si="14"/>
        <v>-22.6</v>
      </c>
      <c r="AA68" s="329">
        <f t="shared" si="14"/>
        <v>5.4</v>
      </c>
      <c r="AB68" s="268"/>
    </row>
    <row r="69" spans="1:28" s="2" customFormat="1">
      <c r="A69" s="487"/>
      <c r="B69" s="13"/>
      <c r="C69" s="10" t="s">
        <v>49</v>
      </c>
      <c r="D69" s="263"/>
      <c r="E69" s="228">
        <v>8662</v>
      </c>
      <c r="F69" s="337">
        <v>9768</v>
      </c>
      <c r="G69" s="334">
        <v>9010</v>
      </c>
      <c r="H69" s="334">
        <v>9852</v>
      </c>
      <c r="I69" s="334">
        <v>10022</v>
      </c>
      <c r="J69" s="334">
        <v>12879</v>
      </c>
      <c r="K69" s="334">
        <v>11303</v>
      </c>
      <c r="L69" s="334">
        <v>10963</v>
      </c>
      <c r="M69" s="338">
        <v>10328</v>
      </c>
      <c r="N69" s="338">
        <v>10366</v>
      </c>
      <c r="O69" s="339">
        <v>4300</v>
      </c>
      <c r="P69" s="340">
        <v>5412</v>
      </c>
      <c r="Q69" s="329">
        <f t="shared" si="3"/>
        <v>12.8</v>
      </c>
      <c r="R69" s="329">
        <f t="shared" si="3"/>
        <v>-7.8</v>
      </c>
      <c r="S69" s="329">
        <f t="shared" si="4"/>
        <v>9.3000000000000007</v>
      </c>
      <c r="T69" s="329">
        <f t="shared" si="5"/>
        <v>1.7</v>
      </c>
      <c r="U69" s="329">
        <f t="shared" si="6"/>
        <v>28.5</v>
      </c>
      <c r="V69" s="329">
        <f t="shared" si="7"/>
        <v>-12.2</v>
      </c>
      <c r="W69" s="329">
        <f t="shared" si="8"/>
        <v>-3</v>
      </c>
      <c r="X69" s="329">
        <f t="shared" si="13"/>
        <v>-5.8</v>
      </c>
      <c r="Y69" s="329">
        <f t="shared" ref="Y69:AA95" si="15">ROUND((N69-M69)/M69*100,1)</f>
        <v>0.4</v>
      </c>
      <c r="Z69" s="330">
        <f t="shared" si="15"/>
        <v>-58.5</v>
      </c>
      <c r="AA69" s="329">
        <f t="shared" si="15"/>
        <v>25.9</v>
      </c>
      <c r="AB69" s="268"/>
    </row>
    <row r="70" spans="1:28" s="2" customFormat="1">
      <c r="A70" s="487"/>
      <c r="B70" s="13"/>
      <c r="C70" s="10" t="s">
        <v>50</v>
      </c>
      <c r="D70" s="263"/>
      <c r="E70" s="228">
        <v>6541</v>
      </c>
      <c r="F70" s="337">
        <v>6444</v>
      </c>
      <c r="G70" s="334">
        <v>6647</v>
      </c>
      <c r="H70" s="334">
        <v>6657</v>
      </c>
      <c r="I70" s="334">
        <v>6635</v>
      </c>
      <c r="J70" s="334">
        <v>6759</v>
      </c>
      <c r="K70" s="334">
        <v>6539</v>
      </c>
      <c r="L70" s="334">
        <v>6605</v>
      </c>
      <c r="M70" s="338">
        <v>6248</v>
      </c>
      <c r="N70" s="338">
        <v>6187</v>
      </c>
      <c r="O70" s="339">
        <v>3697</v>
      </c>
      <c r="P70" s="340">
        <v>4277</v>
      </c>
      <c r="Q70" s="329">
        <f t="shared" si="3"/>
        <v>-1.5</v>
      </c>
      <c r="R70" s="329">
        <f t="shared" si="3"/>
        <v>3.2</v>
      </c>
      <c r="S70" s="329">
        <f t="shared" si="4"/>
        <v>0.2</v>
      </c>
      <c r="T70" s="329">
        <f t="shared" si="5"/>
        <v>-0.3</v>
      </c>
      <c r="U70" s="329">
        <f t="shared" si="6"/>
        <v>1.9</v>
      </c>
      <c r="V70" s="329">
        <f t="shared" si="7"/>
        <v>-3.3</v>
      </c>
      <c r="W70" s="329">
        <f t="shared" si="8"/>
        <v>1</v>
      </c>
      <c r="X70" s="329">
        <f t="shared" si="13"/>
        <v>-5.4</v>
      </c>
      <c r="Y70" s="329">
        <f t="shared" si="15"/>
        <v>-1</v>
      </c>
      <c r="Z70" s="330">
        <f t="shared" si="15"/>
        <v>-40.200000000000003</v>
      </c>
      <c r="AA70" s="329">
        <f t="shared" si="15"/>
        <v>15.7</v>
      </c>
      <c r="AB70" s="268"/>
    </row>
    <row r="71" spans="1:28" s="2" customFormat="1">
      <c r="A71" s="487"/>
      <c r="B71" s="13"/>
      <c r="C71" s="10" t="s">
        <v>4</v>
      </c>
      <c r="D71" s="263"/>
      <c r="E71" s="228">
        <v>8339</v>
      </c>
      <c r="F71" s="337">
        <v>8362</v>
      </c>
      <c r="G71" s="334">
        <v>9993</v>
      </c>
      <c r="H71" s="334">
        <v>10621</v>
      </c>
      <c r="I71" s="334">
        <v>10762</v>
      </c>
      <c r="J71" s="334">
        <v>10331</v>
      </c>
      <c r="K71" s="334">
        <v>10118</v>
      </c>
      <c r="L71" s="334">
        <v>10094</v>
      </c>
      <c r="M71" s="338">
        <v>9888</v>
      </c>
      <c r="N71" s="338">
        <v>9409</v>
      </c>
      <c r="O71" s="339">
        <v>5779</v>
      </c>
      <c r="P71" s="340">
        <v>6056</v>
      </c>
      <c r="Q71" s="329">
        <f t="shared" si="3"/>
        <v>0.3</v>
      </c>
      <c r="R71" s="329">
        <f t="shared" si="3"/>
        <v>19.5</v>
      </c>
      <c r="S71" s="329">
        <f t="shared" si="4"/>
        <v>6.3</v>
      </c>
      <c r="T71" s="329">
        <f t="shared" si="5"/>
        <v>1.3</v>
      </c>
      <c r="U71" s="329">
        <f t="shared" si="6"/>
        <v>-4</v>
      </c>
      <c r="V71" s="329">
        <f t="shared" si="7"/>
        <v>-2.1</v>
      </c>
      <c r="W71" s="329">
        <f t="shared" si="8"/>
        <v>-0.2</v>
      </c>
      <c r="X71" s="329">
        <f t="shared" si="13"/>
        <v>-2</v>
      </c>
      <c r="Y71" s="329">
        <f t="shared" si="15"/>
        <v>-4.8</v>
      </c>
      <c r="Z71" s="330">
        <f t="shared" si="15"/>
        <v>-38.6</v>
      </c>
      <c r="AA71" s="329">
        <f t="shared" si="15"/>
        <v>4.8</v>
      </c>
      <c r="AB71" s="268"/>
    </row>
    <row r="72" spans="1:28" s="2" customFormat="1">
      <c r="A72" s="487"/>
      <c r="B72" s="13"/>
      <c r="C72" s="10" t="s">
        <v>5</v>
      </c>
      <c r="D72" s="263"/>
      <c r="E72" s="228">
        <v>4417</v>
      </c>
      <c r="F72" s="337">
        <v>4467</v>
      </c>
      <c r="G72" s="334">
        <v>4638</v>
      </c>
      <c r="H72" s="334">
        <v>4419</v>
      </c>
      <c r="I72" s="334">
        <v>4304</v>
      </c>
      <c r="J72" s="334">
        <v>4455</v>
      </c>
      <c r="K72" s="334">
        <v>4482</v>
      </c>
      <c r="L72" s="334">
        <v>4655</v>
      </c>
      <c r="M72" s="338">
        <v>4683</v>
      </c>
      <c r="N72" s="338">
        <v>5072</v>
      </c>
      <c r="O72" s="339">
        <v>3634</v>
      </c>
      <c r="P72" s="340">
        <v>4069</v>
      </c>
      <c r="Q72" s="329">
        <f t="shared" si="3"/>
        <v>1.1000000000000001</v>
      </c>
      <c r="R72" s="329">
        <f t="shared" si="3"/>
        <v>3.8</v>
      </c>
      <c r="S72" s="329">
        <f t="shared" si="4"/>
        <v>-4.7</v>
      </c>
      <c r="T72" s="329">
        <f t="shared" si="5"/>
        <v>-2.6</v>
      </c>
      <c r="U72" s="329">
        <f t="shared" si="6"/>
        <v>3.5</v>
      </c>
      <c r="V72" s="329">
        <f t="shared" si="7"/>
        <v>0.6</v>
      </c>
      <c r="W72" s="329">
        <f t="shared" si="8"/>
        <v>3.9</v>
      </c>
      <c r="X72" s="329">
        <f t="shared" si="13"/>
        <v>0.6</v>
      </c>
      <c r="Y72" s="329">
        <f t="shared" si="15"/>
        <v>8.3000000000000007</v>
      </c>
      <c r="Z72" s="330">
        <f t="shared" si="15"/>
        <v>-28.4</v>
      </c>
      <c r="AA72" s="329">
        <f t="shared" si="15"/>
        <v>12</v>
      </c>
      <c r="AB72" s="268"/>
    </row>
    <row r="73" spans="1:28" s="2" customFormat="1">
      <c r="A73" s="483"/>
      <c r="B73" s="15"/>
      <c r="C73" s="12" t="s">
        <v>6</v>
      </c>
      <c r="D73" s="44"/>
      <c r="E73" s="228">
        <v>9779</v>
      </c>
      <c r="F73" s="337">
        <v>9141</v>
      </c>
      <c r="G73" s="334">
        <v>9880</v>
      </c>
      <c r="H73" s="334">
        <v>9769</v>
      </c>
      <c r="I73" s="334">
        <v>12713</v>
      </c>
      <c r="J73" s="334">
        <v>13723</v>
      </c>
      <c r="K73" s="334">
        <v>12777</v>
      </c>
      <c r="L73" s="334">
        <v>13012</v>
      </c>
      <c r="M73" s="338">
        <v>12567</v>
      </c>
      <c r="N73" s="338">
        <v>12603</v>
      </c>
      <c r="O73" s="339">
        <v>8043</v>
      </c>
      <c r="P73" s="340">
        <v>9588</v>
      </c>
      <c r="Q73" s="331">
        <f t="shared" si="3"/>
        <v>-6.5</v>
      </c>
      <c r="R73" s="331">
        <f t="shared" si="3"/>
        <v>8.1</v>
      </c>
      <c r="S73" s="331">
        <f t="shared" si="4"/>
        <v>-1.1000000000000001</v>
      </c>
      <c r="T73" s="331">
        <f t="shared" si="5"/>
        <v>30.1</v>
      </c>
      <c r="U73" s="331">
        <f t="shared" si="6"/>
        <v>7.9</v>
      </c>
      <c r="V73" s="331">
        <f t="shared" si="7"/>
        <v>-6.9</v>
      </c>
      <c r="W73" s="331">
        <f t="shared" si="8"/>
        <v>1.8</v>
      </c>
      <c r="X73" s="331">
        <f t="shared" si="13"/>
        <v>-3.4</v>
      </c>
      <c r="Y73" s="331">
        <f t="shared" si="15"/>
        <v>0.3</v>
      </c>
      <c r="Z73" s="332">
        <f t="shared" si="15"/>
        <v>-36.200000000000003</v>
      </c>
      <c r="AA73" s="331">
        <f t="shared" si="15"/>
        <v>19.2</v>
      </c>
      <c r="AB73" s="273"/>
    </row>
    <row r="74" spans="1:28" s="2" customFormat="1" ht="13.5" customHeight="1">
      <c r="A74" s="482" t="s">
        <v>40</v>
      </c>
      <c r="B74" s="13" t="s">
        <v>41</v>
      </c>
      <c r="C74" s="10" t="s">
        <v>21</v>
      </c>
      <c r="D74" s="263" t="s">
        <v>42</v>
      </c>
      <c r="E74" s="228">
        <v>1544200</v>
      </c>
      <c r="F74" s="319">
        <v>1544966</v>
      </c>
      <c r="G74" s="320">
        <v>1543071</v>
      </c>
      <c r="H74" s="320">
        <v>1541168</v>
      </c>
      <c r="I74" s="320">
        <v>1539755</v>
      </c>
      <c r="J74" s="320">
        <v>1537272</v>
      </c>
      <c r="K74" s="320">
        <v>1537471</v>
      </c>
      <c r="L74" s="320">
        <v>1535561</v>
      </c>
      <c r="M74" s="320">
        <v>1532517</v>
      </c>
      <c r="N74" s="320">
        <v>1529756</v>
      </c>
      <c r="O74" s="321">
        <v>1525152</v>
      </c>
      <c r="P74" s="322">
        <v>1517073</v>
      </c>
      <c r="Q74" s="329">
        <f t="shared" si="3"/>
        <v>0</v>
      </c>
      <c r="R74" s="329">
        <f t="shared" si="3"/>
        <v>-0.1</v>
      </c>
      <c r="S74" s="329">
        <f t="shared" si="4"/>
        <v>-0.1</v>
      </c>
      <c r="T74" s="329">
        <f t="shared" si="5"/>
        <v>-0.1</v>
      </c>
      <c r="U74" s="329">
        <f t="shared" si="6"/>
        <v>-0.2</v>
      </c>
      <c r="V74" s="329">
        <f t="shared" si="7"/>
        <v>0</v>
      </c>
      <c r="W74" s="329">
        <f t="shared" si="8"/>
        <v>-0.1</v>
      </c>
      <c r="X74" s="329">
        <f t="shared" ref="X74:X95" si="16">ROUND((M74-L74)/L74*100,1)</f>
        <v>-0.2</v>
      </c>
      <c r="Y74" s="329">
        <f t="shared" si="15"/>
        <v>-0.2</v>
      </c>
      <c r="Z74" s="330">
        <f t="shared" si="15"/>
        <v>-0.3</v>
      </c>
      <c r="AA74" s="329">
        <f t="shared" si="15"/>
        <v>-0.5</v>
      </c>
      <c r="AB74" s="284" t="s">
        <v>12</v>
      </c>
    </row>
    <row r="75" spans="1:28" s="2" customFormat="1">
      <c r="A75" s="487"/>
      <c r="B75" s="13"/>
      <c r="C75" s="10" t="s">
        <v>46</v>
      </c>
      <c r="D75" s="263"/>
      <c r="E75" s="228">
        <v>1029626</v>
      </c>
      <c r="F75" s="325">
        <v>1030753</v>
      </c>
      <c r="G75" s="326">
        <v>1032074</v>
      </c>
      <c r="H75" s="326">
        <v>1033860</v>
      </c>
      <c r="I75" s="326">
        <v>1035021</v>
      </c>
      <c r="J75" s="326">
        <v>1035763</v>
      </c>
      <c r="K75" s="326">
        <v>1036771</v>
      </c>
      <c r="L75" s="326">
        <v>1036857</v>
      </c>
      <c r="M75" s="326">
        <v>1037742</v>
      </c>
      <c r="N75" s="326">
        <v>1038274</v>
      </c>
      <c r="O75" s="327">
        <v>1039102</v>
      </c>
      <c r="P75" s="328">
        <v>1036127</v>
      </c>
      <c r="Q75" s="329">
        <f t="shared" si="3"/>
        <v>0.1</v>
      </c>
      <c r="R75" s="329">
        <f t="shared" si="3"/>
        <v>0.1</v>
      </c>
      <c r="S75" s="329">
        <f t="shared" si="4"/>
        <v>0.2</v>
      </c>
      <c r="T75" s="329">
        <f t="shared" si="5"/>
        <v>0.1</v>
      </c>
      <c r="U75" s="329">
        <f t="shared" si="6"/>
        <v>0.1</v>
      </c>
      <c r="V75" s="329">
        <f t="shared" si="7"/>
        <v>0.1</v>
      </c>
      <c r="W75" s="329">
        <f t="shared" si="8"/>
        <v>0</v>
      </c>
      <c r="X75" s="329">
        <f t="shared" si="16"/>
        <v>0.1</v>
      </c>
      <c r="Y75" s="329">
        <f t="shared" si="15"/>
        <v>0.1</v>
      </c>
      <c r="Z75" s="330">
        <f t="shared" si="15"/>
        <v>0.1</v>
      </c>
      <c r="AA75" s="329">
        <f t="shared" si="15"/>
        <v>-0.3</v>
      </c>
      <c r="AB75" s="275" t="s">
        <v>198</v>
      </c>
    </row>
    <row r="76" spans="1:28" s="2" customFormat="1">
      <c r="A76" s="487"/>
      <c r="B76" s="13"/>
      <c r="C76" s="10" t="s">
        <v>47</v>
      </c>
      <c r="D76" s="263"/>
      <c r="E76" s="228">
        <v>724205</v>
      </c>
      <c r="F76" s="325">
        <v>725467</v>
      </c>
      <c r="G76" s="326">
        <v>725909</v>
      </c>
      <c r="H76" s="326">
        <v>724921</v>
      </c>
      <c r="I76" s="326">
        <v>723392</v>
      </c>
      <c r="J76" s="326">
        <v>721690</v>
      </c>
      <c r="K76" s="326">
        <v>721448</v>
      </c>
      <c r="L76" s="326">
        <v>720764</v>
      </c>
      <c r="M76" s="326">
        <v>719841</v>
      </c>
      <c r="N76" s="326">
        <v>718732</v>
      </c>
      <c r="O76" s="327">
        <v>715809</v>
      </c>
      <c r="P76" s="328">
        <v>711966</v>
      </c>
      <c r="Q76" s="329">
        <f t="shared" si="3"/>
        <v>0.2</v>
      </c>
      <c r="R76" s="329">
        <f t="shared" si="3"/>
        <v>0.1</v>
      </c>
      <c r="S76" s="329">
        <f t="shared" si="4"/>
        <v>-0.1</v>
      </c>
      <c r="T76" s="329">
        <f t="shared" si="5"/>
        <v>-0.2</v>
      </c>
      <c r="U76" s="329">
        <f t="shared" si="6"/>
        <v>-0.2</v>
      </c>
      <c r="V76" s="329">
        <f t="shared" si="7"/>
        <v>0</v>
      </c>
      <c r="W76" s="329">
        <f t="shared" si="8"/>
        <v>-0.1</v>
      </c>
      <c r="X76" s="329">
        <f t="shared" si="16"/>
        <v>-0.1</v>
      </c>
      <c r="Y76" s="329">
        <f t="shared" si="15"/>
        <v>-0.2</v>
      </c>
      <c r="Z76" s="330">
        <f t="shared" si="15"/>
        <v>-0.4</v>
      </c>
      <c r="AA76" s="329">
        <f t="shared" si="15"/>
        <v>-0.5</v>
      </c>
      <c r="AB76" s="285" t="s">
        <v>197</v>
      </c>
    </row>
    <row r="77" spans="1:28" s="2" customFormat="1">
      <c r="A77" s="487"/>
      <c r="B77" s="13"/>
      <c r="C77" s="10" t="s">
        <v>3</v>
      </c>
      <c r="D77" s="263"/>
      <c r="E77" s="228">
        <v>716006</v>
      </c>
      <c r="F77" s="325">
        <v>717190</v>
      </c>
      <c r="G77" s="326">
        <v>717657</v>
      </c>
      <c r="H77" s="326">
        <v>717454</v>
      </c>
      <c r="I77" s="326">
        <v>716995</v>
      </c>
      <c r="J77" s="326">
        <v>716633</v>
      </c>
      <c r="K77" s="326">
        <v>716193</v>
      </c>
      <c r="L77" s="326">
        <v>716619</v>
      </c>
      <c r="M77" s="326">
        <v>717027</v>
      </c>
      <c r="N77" s="326">
        <v>716763</v>
      </c>
      <c r="O77" s="327">
        <v>716073</v>
      </c>
      <c r="P77" s="328">
        <v>714287</v>
      </c>
      <c r="Q77" s="329">
        <f t="shared" si="3"/>
        <v>0.2</v>
      </c>
      <c r="R77" s="329">
        <f t="shared" si="3"/>
        <v>0.1</v>
      </c>
      <c r="S77" s="329">
        <f t="shared" si="4"/>
        <v>0</v>
      </c>
      <c r="T77" s="329">
        <f t="shared" si="5"/>
        <v>-0.1</v>
      </c>
      <c r="U77" s="329">
        <f t="shared" si="6"/>
        <v>-0.1</v>
      </c>
      <c r="V77" s="329">
        <f t="shared" si="7"/>
        <v>-0.1</v>
      </c>
      <c r="W77" s="329">
        <f t="shared" si="8"/>
        <v>0.1</v>
      </c>
      <c r="X77" s="329">
        <f t="shared" si="16"/>
        <v>0.1</v>
      </c>
      <c r="Y77" s="329">
        <f t="shared" si="15"/>
        <v>0</v>
      </c>
      <c r="Z77" s="330">
        <f t="shared" si="15"/>
        <v>-0.1</v>
      </c>
      <c r="AA77" s="329">
        <f t="shared" si="15"/>
        <v>-0.2</v>
      </c>
      <c r="AB77" s="286"/>
    </row>
    <row r="78" spans="1:28" s="2" customFormat="1">
      <c r="A78" s="487"/>
      <c r="B78" s="13"/>
      <c r="C78" s="10" t="s">
        <v>48</v>
      </c>
      <c r="D78" s="263"/>
      <c r="E78" s="228">
        <v>284769</v>
      </c>
      <c r="F78" s="325">
        <v>282699</v>
      </c>
      <c r="G78" s="326">
        <v>280525</v>
      </c>
      <c r="H78" s="326">
        <v>277724</v>
      </c>
      <c r="I78" s="326">
        <v>275005</v>
      </c>
      <c r="J78" s="326">
        <v>272447</v>
      </c>
      <c r="K78" s="326">
        <v>271221</v>
      </c>
      <c r="L78" s="326">
        <v>269613</v>
      </c>
      <c r="M78" s="326">
        <v>268123</v>
      </c>
      <c r="N78" s="326">
        <v>266277</v>
      </c>
      <c r="O78" s="327">
        <v>264135</v>
      </c>
      <c r="P78" s="328">
        <v>260742</v>
      </c>
      <c r="Q78" s="329">
        <f t="shared" si="3"/>
        <v>-0.7</v>
      </c>
      <c r="R78" s="329">
        <f t="shared" si="3"/>
        <v>-0.8</v>
      </c>
      <c r="S78" s="329">
        <f t="shared" si="4"/>
        <v>-1</v>
      </c>
      <c r="T78" s="329">
        <f t="shared" si="5"/>
        <v>-1</v>
      </c>
      <c r="U78" s="329">
        <f t="shared" si="6"/>
        <v>-0.9</v>
      </c>
      <c r="V78" s="329">
        <f t="shared" si="7"/>
        <v>-0.4</v>
      </c>
      <c r="W78" s="329">
        <f t="shared" si="8"/>
        <v>-0.6</v>
      </c>
      <c r="X78" s="329">
        <f t="shared" si="16"/>
        <v>-0.6</v>
      </c>
      <c r="Y78" s="329">
        <f t="shared" si="15"/>
        <v>-0.7</v>
      </c>
      <c r="Z78" s="330">
        <f t="shared" si="15"/>
        <v>-0.8</v>
      </c>
      <c r="AA78" s="329">
        <f t="shared" si="15"/>
        <v>-1.3</v>
      </c>
      <c r="AB78" s="268"/>
    </row>
    <row r="79" spans="1:28" s="2" customFormat="1">
      <c r="A79" s="487"/>
      <c r="B79" s="13"/>
      <c r="C79" s="10" t="s">
        <v>49</v>
      </c>
      <c r="D79" s="263"/>
      <c r="E79" s="228">
        <v>581677</v>
      </c>
      <c r="F79" s="325">
        <v>581946</v>
      </c>
      <c r="G79" s="326">
        <v>581876</v>
      </c>
      <c r="H79" s="326">
        <v>581509</v>
      </c>
      <c r="I79" s="326">
        <v>580632</v>
      </c>
      <c r="J79" s="326">
        <v>579154</v>
      </c>
      <c r="K79" s="326">
        <v>578013</v>
      </c>
      <c r="L79" s="326">
        <v>576501</v>
      </c>
      <c r="M79" s="326">
        <v>574658</v>
      </c>
      <c r="N79" s="326">
        <v>573638</v>
      </c>
      <c r="O79" s="327">
        <v>571719</v>
      </c>
      <c r="P79" s="328">
        <v>568018</v>
      </c>
      <c r="Q79" s="329">
        <f t="shared" si="3"/>
        <v>0</v>
      </c>
      <c r="R79" s="329">
        <f t="shared" si="3"/>
        <v>0</v>
      </c>
      <c r="S79" s="329">
        <f t="shared" si="4"/>
        <v>-0.1</v>
      </c>
      <c r="T79" s="329">
        <f t="shared" si="5"/>
        <v>-0.2</v>
      </c>
      <c r="U79" s="329">
        <f t="shared" si="6"/>
        <v>-0.3</v>
      </c>
      <c r="V79" s="329">
        <f t="shared" si="7"/>
        <v>-0.2</v>
      </c>
      <c r="W79" s="329">
        <f t="shared" si="8"/>
        <v>-0.3</v>
      </c>
      <c r="X79" s="329">
        <f t="shared" si="16"/>
        <v>-0.3</v>
      </c>
      <c r="Y79" s="329">
        <f t="shared" si="15"/>
        <v>-0.2</v>
      </c>
      <c r="Z79" s="330">
        <f t="shared" si="15"/>
        <v>-0.3</v>
      </c>
      <c r="AA79" s="329">
        <f t="shared" si="15"/>
        <v>-0.6</v>
      </c>
      <c r="AB79" s="287"/>
    </row>
    <row r="80" spans="1:28" s="2" customFormat="1">
      <c r="A80" s="487"/>
      <c r="B80" s="13"/>
      <c r="C80" s="10" t="s">
        <v>50</v>
      </c>
      <c r="D80" s="263"/>
      <c r="E80" s="228">
        <v>272476</v>
      </c>
      <c r="F80" s="325">
        <v>270377</v>
      </c>
      <c r="G80" s="326">
        <v>268157</v>
      </c>
      <c r="H80" s="326">
        <v>265617</v>
      </c>
      <c r="I80" s="326">
        <v>262900</v>
      </c>
      <c r="J80" s="326">
        <v>260312</v>
      </c>
      <c r="K80" s="326">
        <v>257611</v>
      </c>
      <c r="L80" s="326">
        <v>255216</v>
      </c>
      <c r="M80" s="326">
        <v>252236</v>
      </c>
      <c r="N80" s="326">
        <v>249467</v>
      </c>
      <c r="O80" s="327">
        <v>246601</v>
      </c>
      <c r="P80" s="328">
        <v>243286</v>
      </c>
      <c r="Q80" s="329">
        <f t="shared" si="3"/>
        <v>-0.8</v>
      </c>
      <c r="R80" s="329">
        <f t="shared" si="3"/>
        <v>-0.8</v>
      </c>
      <c r="S80" s="329">
        <f t="shared" si="4"/>
        <v>-0.9</v>
      </c>
      <c r="T80" s="329">
        <f t="shared" si="5"/>
        <v>-1</v>
      </c>
      <c r="U80" s="329">
        <f t="shared" si="6"/>
        <v>-1</v>
      </c>
      <c r="V80" s="329">
        <f t="shared" si="7"/>
        <v>-1</v>
      </c>
      <c r="W80" s="329">
        <f t="shared" si="8"/>
        <v>-0.9</v>
      </c>
      <c r="X80" s="329">
        <f t="shared" si="16"/>
        <v>-1.2</v>
      </c>
      <c r="Y80" s="329">
        <f t="shared" si="15"/>
        <v>-1.1000000000000001</v>
      </c>
      <c r="Z80" s="330">
        <f t="shared" si="15"/>
        <v>-1.1000000000000001</v>
      </c>
      <c r="AA80" s="329">
        <f t="shared" si="15"/>
        <v>-1.3</v>
      </c>
      <c r="AB80" s="288"/>
    </row>
    <row r="81" spans="1:28" s="2" customFormat="1">
      <c r="A81" s="487"/>
      <c r="B81" s="13"/>
      <c r="C81" s="10" t="s">
        <v>4</v>
      </c>
      <c r="D81" s="263"/>
      <c r="E81" s="228">
        <v>180607</v>
      </c>
      <c r="F81" s="325">
        <v>178775</v>
      </c>
      <c r="G81" s="326">
        <v>176741</v>
      </c>
      <c r="H81" s="326">
        <v>174594</v>
      </c>
      <c r="I81" s="326">
        <v>172431</v>
      </c>
      <c r="J81" s="326">
        <v>170232</v>
      </c>
      <c r="K81" s="326">
        <v>168124</v>
      </c>
      <c r="L81" s="326">
        <v>165797</v>
      </c>
      <c r="M81" s="326">
        <v>163252</v>
      </c>
      <c r="N81" s="326">
        <v>160494</v>
      </c>
      <c r="O81" s="327">
        <v>157989</v>
      </c>
      <c r="P81" s="328">
        <v>155285</v>
      </c>
      <c r="Q81" s="329">
        <f t="shared" si="3"/>
        <v>-1</v>
      </c>
      <c r="R81" s="329">
        <f t="shared" si="3"/>
        <v>-1.1000000000000001</v>
      </c>
      <c r="S81" s="329">
        <f t="shared" si="4"/>
        <v>-1.2</v>
      </c>
      <c r="T81" s="329">
        <f t="shared" si="5"/>
        <v>-1.2</v>
      </c>
      <c r="U81" s="329">
        <f t="shared" si="6"/>
        <v>-1.3</v>
      </c>
      <c r="V81" s="329">
        <f t="shared" si="7"/>
        <v>-1.2</v>
      </c>
      <c r="W81" s="329">
        <f t="shared" si="8"/>
        <v>-1.4</v>
      </c>
      <c r="X81" s="329">
        <f t="shared" si="16"/>
        <v>-1.5</v>
      </c>
      <c r="Y81" s="329">
        <f t="shared" si="15"/>
        <v>-1.7</v>
      </c>
      <c r="Z81" s="330">
        <f t="shared" si="15"/>
        <v>-1.6</v>
      </c>
      <c r="AA81" s="329">
        <f t="shared" si="15"/>
        <v>-1.7</v>
      </c>
      <c r="AB81" s="289"/>
    </row>
    <row r="82" spans="1:28" s="2" customFormat="1">
      <c r="A82" s="487"/>
      <c r="B82" s="13"/>
      <c r="C82" s="10" t="s">
        <v>5</v>
      </c>
      <c r="D82" s="263"/>
      <c r="E82" s="228">
        <v>111020</v>
      </c>
      <c r="F82" s="325">
        <v>110275</v>
      </c>
      <c r="G82" s="326">
        <v>109353</v>
      </c>
      <c r="H82" s="326">
        <v>108303</v>
      </c>
      <c r="I82" s="326">
        <v>107170</v>
      </c>
      <c r="J82" s="326">
        <v>106150</v>
      </c>
      <c r="K82" s="326">
        <v>105236</v>
      </c>
      <c r="L82" s="326">
        <v>104219</v>
      </c>
      <c r="M82" s="326">
        <v>103270</v>
      </c>
      <c r="N82" s="326">
        <v>102246</v>
      </c>
      <c r="O82" s="327">
        <v>101082</v>
      </c>
      <c r="P82" s="328">
        <v>99744</v>
      </c>
      <c r="Q82" s="329">
        <f t="shared" si="3"/>
        <v>-0.7</v>
      </c>
      <c r="R82" s="329">
        <f t="shared" si="3"/>
        <v>-0.8</v>
      </c>
      <c r="S82" s="329">
        <f t="shared" si="4"/>
        <v>-1</v>
      </c>
      <c r="T82" s="329">
        <f t="shared" si="5"/>
        <v>-1</v>
      </c>
      <c r="U82" s="329">
        <f t="shared" si="6"/>
        <v>-1</v>
      </c>
      <c r="V82" s="329">
        <f t="shared" si="7"/>
        <v>-0.9</v>
      </c>
      <c r="W82" s="329">
        <f t="shared" si="8"/>
        <v>-1</v>
      </c>
      <c r="X82" s="329">
        <f t="shared" si="16"/>
        <v>-0.9</v>
      </c>
      <c r="Y82" s="329">
        <f t="shared" si="15"/>
        <v>-1</v>
      </c>
      <c r="Z82" s="330">
        <f t="shared" si="15"/>
        <v>-1.1000000000000001</v>
      </c>
      <c r="AA82" s="329">
        <f t="shared" si="15"/>
        <v>-1.3</v>
      </c>
      <c r="AB82" s="289"/>
    </row>
    <row r="83" spans="1:28" s="2" customFormat="1">
      <c r="A83" s="483"/>
      <c r="B83" s="15"/>
      <c r="C83" s="12" t="s">
        <v>6</v>
      </c>
      <c r="D83" s="44"/>
      <c r="E83" s="228">
        <v>143547</v>
      </c>
      <c r="F83" s="325">
        <v>141837</v>
      </c>
      <c r="G83" s="326">
        <v>140235</v>
      </c>
      <c r="H83" s="326">
        <v>138398</v>
      </c>
      <c r="I83" s="326">
        <v>136922</v>
      </c>
      <c r="J83" s="326">
        <v>135147</v>
      </c>
      <c r="K83" s="326">
        <v>133719</v>
      </c>
      <c r="L83" s="326">
        <v>132325</v>
      </c>
      <c r="M83" s="326">
        <v>130455</v>
      </c>
      <c r="N83" s="326">
        <v>128838</v>
      </c>
      <c r="O83" s="327">
        <v>127340</v>
      </c>
      <c r="P83" s="328">
        <v>126045</v>
      </c>
      <c r="Q83" s="329">
        <f t="shared" ref="Q83:R95" si="17">ROUND((F83-E83)/E83*100,1)</f>
        <v>-1.2</v>
      </c>
      <c r="R83" s="329">
        <f t="shared" si="17"/>
        <v>-1.1000000000000001</v>
      </c>
      <c r="S83" s="329">
        <f t="shared" ref="S83:S95" si="18">ROUND((H83-G83)/G83*100,1)</f>
        <v>-1.3</v>
      </c>
      <c r="T83" s="329">
        <f t="shared" ref="T83:T95" si="19">ROUND((I83-H83)/H83*100,1)</f>
        <v>-1.1000000000000001</v>
      </c>
      <c r="U83" s="329">
        <f t="shared" ref="U83:U95" si="20">ROUND((J83-I83)/I83*100,1)</f>
        <v>-1.3</v>
      </c>
      <c r="V83" s="329">
        <f t="shared" ref="V83:V95" si="21">ROUND((K83-J83)/J83*100,1)</f>
        <v>-1.1000000000000001</v>
      </c>
      <c r="W83" s="329">
        <f t="shared" ref="W83:X95" si="22">ROUND((L83-K83)/K83*100,1)</f>
        <v>-1</v>
      </c>
      <c r="X83" s="329">
        <f t="shared" si="16"/>
        <v>-1.4</v>
      </c>
      <c r="Y83" s="329">
        <f t="shared" si="15"/>
        <v>-1.2</v>
      </c>
      <c r="Z83" s="330">
        <f t="shared" si="15"/>
        <v>-1.2</v>
      </c>
      <c r="AA83" s="329">
        <f t="shared" si="15"/>
        <v>-1</v>
      </c>
      <c r="AB83" s="290"/>
    </row>
    <row r="84" spans="1:28" s="2" customFormat="1" ht="13.5" customHeight="1">
      <c r="A84" s="482" t="s">
        <v>43</v>
      </c>
      <c r="B84" s="13" t="s">
        <v>7</v>
      </c>
      <c r="C84" s="10" t="s">
        <v>21</v>
      </c>
      <c r="D84" s="263" t="s">
        <v>42</v>
      </c>
      <c r="E84" s="228">
        <v>752482</v>
      </c>
      <c r="F84" s="319">
        <v>756914</v>
      </c>
      <c r="G84" s="320">
        <v>755148</v>
      </c>
      <c r="H84" s="320">
        <v>760488</v>
      </c>
      <c r="I84" s="320">
        <v>763307</v>
      </c>
      <c r="J84" s="320">
        <v>747705</v>
      </c>
      <c r="K84" s="320">
        <v>748032</v>
      </c>
      <c r="L84" s="320">
        <v>740403</v>
      </c>
      <c r="M84" s="320">
        <v>739301</v>
      </c>
      <c r="N84" s="320">
        <v>743449</v>
      </c>
      <c r="O84" s="321">
        <v>764605</v>
      </c>
      <c r="P84" s="322">
        <v>743965</v>
      </c>
      <c r="Q84" s="323">
        <f t="shared" si="17"/>
        <v>0.6</v>
      </c>
      <c r="R84" s="323">
        <f t="shared" si="17"/>
        <v>-0.2</v>
      </c>
      <c r="S84" s="323">
        <f t="shared" si="18"/>
        <v>0.7</v>
      </c>
      <c r="T84" s="323">
        <f t="shared" si="19"/>
        <v>0.4</v>
      </c>
      <c r="U84" s="323">
        <f t="shared" si="20"/>
        <v>-2</v>
      </c>
      <c r="V84" s="323">
        <f t="shared" si="21"/>
        <v>0</v>
      </c>
      <c r="W84" s="323">
        <f t="shared" si="22"/>
        <v>-1</v>
      </c>
      <c r="X84" s="323">
        <f t="shared" si="22"/>
        <v>-0.1</v>
      </c>
      <c r="Y84" s="323">
        <f t="shared" si="15"/>
        <v>0.6</v>
      </c>
      <c r="Z84" s="324">
        <f t="shared" si="15"/>
        <v>2.8</v>
      </c>
      <c r="AA84" s="323">
        <f t="shared" si="15"/>
        <v>-2.7</v>
      </c>
      <c r="AB84" s="8" t="s">
        <v>8</v>
      </c>
    </row>
    <row r="85" spans="1:28" s="2" customFormat="1">
      <c r="A85" s="487"/>
      <c r="B85" s="13" t="s">
        <v>52</v>
      </c>
      <c r="C85" s="10" t="s">
        <v>46</v>
      </c>
      <c r="D85" s="263"/>
      <c r="E85" s="228">
        <v>400222</v>
      </c>
      <c r="F85" s="325">
        <v>399948</v>
      </c>
      <c r="G85" s="326">
        <v>396316</v>
      </c>
      <c r="H85" s="326">
        <v>395940</v>
      </c>
      <c r="I85" s="326">
        <v>394632</v>
      </c>
      <c r="J85" s="326">
        <v>382986</v>
      </c>
      <c r="K85" s="326">
        <v>385246</v>
      </c>
      <c r="L85" s="326">
        <v>383104</v>
      </c>
      <c r="M85" s="326">
        <v>384510</v>
      </c>
      <c r="N85" s="326">
        <v>389337</v>
      </c>
      <c r="O85" s="327">
        <v>403187</v>
      </c>
      <c r="P85" s="328">
        <v>404463</v>
      </c>
      <c r="Q85" s="329">
        <f t="shared" si="17"/>
        <v>-0.1</v>
      </c>
      <c r="R85" s="329">
        <f t="shared" si="17"/>
        <v>-0.9</v>
      </c>
      <c r="S85" s="329">
        <f t="shared" si="18"/>
        <v>-0.1</v>
      </c>
      <c r="T85" s="329">
        <f t="shared" si="19"/>
        <v>-0.3</v>
      </c>
      <c r="U85" s="329">
        <f t="shared" si="20"/>
        <v>-3</v>
      </c>
      <c r="V85" s="329">
        <f t="shared" si="21"/>
        <v>0.6</v>
      </c>
      <c r="W85" s="329">
        <f t="shared" si="22"/>
        <v>-0.6</v>
      </c>
      <c r="X85" s="329">
        <f t="shared" si="22"/>
        <v>0.4</v>
      </c>
      <c r="Y85" s="329">
        <f t="shared" si="15"/>
        <v>1.3</v>
      </c>
      <c r="Z85" s="330">
        <f t="shared" si="15"/>
        <v>3.6</v>
      </c>
      <c r="AA85" s="329">
        <f t="shared" si="15"/>
        <v>0.3</v>
      </c>
      <c r="AB85" s="283" t="s">
        <v>51</v>
      </c>
    </row>
    <row r="86" spans="1:28" s="2" customFormat="1">
      <c r="A86" s="487"/>
      <c r="B86" s="13"/>
      <c r="C86" s="10" t="s">
        <v>47</v>
      </c>
      <c r="D86" s="263"/>
      <c r="E86" s="228">
        <v>232985</v>
      </c>
      <c r="F86" s="325">
        <v>234435</v>
      </c>
      <c r="G86" s="326">
        <v>234605</v>
      </c>
      <c r="H86" s="326">
        <v>236438</v>
      </c>
      <c r="I86" s="326">
        <v>237478</v>
      </c>
      <c r="J86" s="326">
        <v>231524</v>
      </c>
      <c r="K86" s="326">
        <v>233338</v>
      </c>
      <c r="L86" s="326">
        <v>232843</v>
      </c>
      <c r="M86" s="326">
        <v>233825</v>
      </c>
      <c r="N86" s="326">
        <v>237137</v>
      </c>
      <c r="O86" s="327">
        <v>245416</v>
      </c>
      <c r="P86" s="328">
        <v>246744</v>
      </c>
      <c r="Q86" s="329">
        <f t="shared" si="17"/>
        <v>0.6</v>
      </c>
      <c r="R86" s="329">
        <f t="shared" si="17"/>
        <v>0.1</v>
      </c>
      <c r="S86" s="329">
        <f t="shared" si="18"/>
        <v>0.8</v>
      </c>
      <c r="T86" s="329">
        <f t="shared" si="19"/>
        <v>0.4</v>
      </c>
      <c r="U86" s="329">
        <f t="shared" si="20"/>
        <v>-2.5</v>
      </c>
      <c r="V86" s="329">
        <f t="shared" si="21"/>
        <v>0.8</v>
      </c>
      <c r="W86" s="329">
        <f t="shared" si="22"/>
        <v>-0.2</v>
      </c>
      <c r="X86" s="329">
        <f t="shared" si="22"/>
        <v>0.4</v>
      </c>
      <c r="Y86" s="329">
        <f t="shared" si="15"/>
        <v>1.4</v>
      </c>
      <c r="Z86" s="330">
        <f t="shared" si="15"/>
        <v>3.5</v>
      </c>
      <c r="AA86" s="329">
        <f t="shared" si="15"/>
        <v>0.5</v>
      </c>
      <c r="AB86" s="291"/>
    </row>
    <row r="87" spans="1:28" s="2" customFormat="1">
      <c r="A87" s="487"/>
      <c r="B87" s="13"/>
      <c r="C87" s="10" t="s">
        <v>3</v>
      </c>
      <c r="D87" s="263"/>
      <c r="E87" s="228">
        <v>292660</v>
      </c>
      <c r="F87" s="325">
        <v>295672</v>
      </c>
      <c r="G87" s="326">
        <v>296620</v>
      </c>
      <c r="H87" s="326">
        <v>298896</v>
      </c>
      <c r="I87" s="326">
        <v>301655</v>
      </c>
      <c r="J87" s="326">
        <v>296627</v>
      </c>
      <c r="K87" s="326">
        <v>297318</v>
      </c>
      <c r="L87" s="326">
        <v>294698</v>
      </c>
      <c r="M87" s="326">
        <v>294673</v>
      </c>
      <c r="N87" s="326">
        <v>297545</v>
      </c>
      <c r="O87" s="327">
        <v>305978</v>
      </c>
      <c r="P87" s="328">
        <v>306158</v>
      </c>
      <c r="Q87" s="329">
        <f t="shared" si="17"/>
        <v>1</v>
      </c>
      <c r="R87" s="329">
        <f t="shared" si="17"/>
        <v>0.3</v>
      </c>
      <c r="S87" s="329">
        <f t="shared" si="18"/>
        <v>0.8</v>
      </c>
      <c r="T87" s="329">
        <f t="shared" si="19"/>
        <v>0.9</v>
      </c>
      <c r="U87" s="329">
        <f t="shared" si="20"/>
        <v>-1.7</v>
      </c>
      <c r="V87" s="329">
        <f t="shared" si="21"/>
        <v>0.2</v>
      </c>
      <c r="W87" s="329">
        <f t="shared" si="22"/>
        <v>-0.9</v>
      </c>
      <c r="X87" s="329">
        <f t="shared" si="22"/>
        <v>0</v>
      </c>
      <c r="Y87" s="329">
        <f t="shared" si="15"/>
        <v>1</v>
      </c>
      <c r="Z87" s="330">
        <f t="shared" si="15"/>
        <v>2.8</v>
      </c>
      <c r="AA87" s="329">
        <f t="shared" si="15"/>
        <v>0.1</v>
      </c>
      <c r="AB87" s="292"/>
    </row>
    <row r="88" spans="1:28" s="2" customFormat="1">
      <c r="A88" s="487"/>
      <c r="B88" s="13"/>
      <c r="C88" s="10" t="s">
        <v>48</v>
      </c>
      <c r="D88" s="263"/>
      <c r="E88" s="228">
        <v>148120</v>
      </c>
      <c r="F88" s="325">
        <v>149173</v>
      </c>
      <c r="G88" s="326">
        <v>149179</v>
      </c>
      <c r="H88" s="326">
        <v>149701</v>
      </c>
      <c r="I88" s="326">
        <v>150409</v>
      </c>
      <c r="J88" s="326">
        <v>147393</v>
      </c>
      <c r="K88" s="326">
        <v>148637</v>
      </c>
      <c r="L88" s="326">
        <v>148149</v>
      </c>
      <c r="M88" s="326">
        <v>148934</v>
      </c>
      <c r="N88" s="326">
        <v>151315</v>
      </c>
      <c r="O88" s="327">
        <v>155297</v>
      </c>
      <c r="P88" s="328">
        <v>156622</v>
      </c>
      <c r="Q88" s="329">
        <f t="shared" si="17"/>
        <v>0.7</v>
      </c>
      <c r="R88" s="329">
        <f t="shared" si="17"/>
        <v>0</v>
      </c>
      <c r="S88" s="329">
        <f t="shared" si="18"/>
        <v>0.3</v>
      </c>
      <c r="T88" s="329">
        <f t="shared" si="19"/>
        <v>0.5</v>
      </c>
      <c r="U88" s="329">
        <f t="shared" si="20"/>
        <v>-2</v>
      </c>
      <c r="V88" s="329">
        <f t="shared" si="21"/>
        <v>0.8</v>
      </c>
      <c r="W88" s="329">
        <f t="shared" si="22"/>
        <v>-0.3</v>
      </c>
      <c r="X88" s="329">
        <f t="shared" si="22"/>
        <v>0.5</v>
      </c>
      <c r="Y88" s="329">
        <f t="shared" si="15"/>
        <v>1.6</v>
      </c>
      <c r="Z88" s="330">
        <f t="shared" si="15"/>
        <v>2.6</v>
      </c>
      <c r="AA88" s="329">
        <f t="shared" si="15"/>
        <v>0.9</v>
      </c>
      <c r="AB88" s="10"/>
    </row>
    <row r="89" spans="1:28" s="2" customFormat="1">
      <c r="A89" s="487"/>
      <c r="B89" s="13"/>
      <c r="C89" s="10" t="s">
        <v>49</v>
      </c>
      <c r="D89" s="263"/>
      <c r="E89" s="228">
        <v>297471</v>
      </c>
      <c r="F89" s="325">
        <v>300870</v>
      </c>
      <c r="G89" s="326">
        <v>301546</v>
      </c>
      <c r="H89" s="326">
        <v>302922</v>
      </c>
      <c r="I89" s="326">
        <v>305890</v>
      </c>
      <c r="J89" s="326">
        <v>301355</v>
      </c>
      <c r="K89" s="326">
        <v>302573</v>
      </c>
      <c r="L89" s="326">
        <v>299683</v>
      </c>
      <c r="M89" s="326">
        <v>301343</v>
      </c>
      <c r="N89" s="326">
        <v>305381</v>
      </c>
      <c r="O89" s="327">
        <v>314453</v>
      </c>
      <c r="P89" s="328">
        <v>316181</v>
      </c>
      <c r="Q89" s="329">
        <f t="shared" si="17"/>
        <v>1.1000000000000001</v>
      </c>
      <c r="R89" s="329">
        <f t="shared" si="17"/>
        <v>0.2</v>
      </c>
      <c r="S89" s="329">
        <f t="shared" si="18"/>
        <v>0.5</v>
      </c>
      <c r="T89" s="329">
        <f t="shared" si="19"/>
        <v>1</v>
      </c>
      <c r="U89" s="329">
        <f t="shared" si="20"/>
        <v>-1.5</v>
      </c>
      <c r="V89" s="329">
        <f t="shared" si="21"/>
        <v>0.4</v>
      </c>
      <c r="W89" s="329">
        <f t="shared" si="22"/>
        <v>-1</v>
      </c>
      <c r="X89" s="329">
        <f t="shared" si="22"/>
        <v>0.6</v>
      </c>
      <c r="Y89" s="329">
        <f t="shared" si="15"/>
        <v>1.3</v>
      </c>
      <c r="Z89" s="330">
        <f t="shared" si="15"/>
        <v>3</v>
      </c>
      <c r="AA89" s="329">
        <f t="shared" si="15"/>
        <v>0.5</v>
      </c>
      <c r="AB89" s="10"/>
    </row>
    <row r="90" spans="1:28" s="2" customFormat="1">
      <c r="A90" s="487"/>
      <c r="B90" s="13"/>
      <c r="C90" s="10" t="s">
        <v>50</v>
      </c>
      <c r="D90" s="263"/>
      <c r="E90" s="228">
        <v>122251</v>
      </c>
      <c r="F90" s="325">
        <v>122520</v>
      </c>
      <c r="G90" s="326">
        <v>121917</v>
      </c>
      <c r="H90" s="326">
        <v>121463</v>
      </c>
      <c r="I90" s="326">
        <v>121691</v>
      </c>
      <c r="J90" s="326">
        <v>118817</v>
      </c>
      <c r="K90" s="326">
        <v>118775</v>
      </c>
      <c r="L90" s="326">
        <v>117145</v>
      </c>
      <c r="M90" s="326">
        <v>117090</v>
      </c>
      <c r="N90" s="326">
        <v>118030</v>
      </c>
      <c r="O90" s="327">
        <v>120730</v>
      </c>
      <c r="P90" s="328">
        <v>120693</v>
      </c>
      <c r="Q90" s="329">
        <f t="shared" si="17"/>
        <v>0.2</v>
      </c>
      <c r="R90" s="329">
        <f t="shared" si="17"/>
        <v>-0.5</v>
      </c>
      <c r="S90" s="329">
        <f t="shared" si="18"/>
        <v>-0.4</v>
      </c>
      <c r="T90" s="329">
        <f t="shared" si="19"/>
        <v>0.2</v>
      </c>
      <c r="U90" s="329">
        <f t="shared" si="20"/>
        <v>-2.4</v>
      </c>
      <c r="V90" s="329">
        <f t="shared" si="21"/>
        <v>0</v>
      </c>
      <c r="W90" s="329">
        <f t="shared" si="22"/>
        <v>-1.4</v>
      </c>
      <c r="X90" s="329">
        <f t="shared" si="22"/>
        <v>0</v>
      </c>
      <c r="Y90" s="329">
        <f t="shared" si="15"/>
        <v>0.8</v>
      </c>
      <c r="Z90" s="330">
        <f t="shared" si="15"/>
        <v>2.2999999999999998</v>
      </c>
      <c r="AA90" s="329">
        <f t="shared" si="15"/>
        <v>0</v>
      </c>
      <c r="AB90" s="10"/>
    </row>
    <row r="91" spans="1:28" s="2" customFormat="1">
      <c r="A91" s="487"/>
      <c r="B91" s="18"/>
      <c r="C91" s="10" t="s">
        <v>4</v>
      </c>
      <c r="D91" s="263"/>
      <c r="E91" s="228">
        <v>95138</v>
      </c>
      <c r="F91" s="325">
        <v>95197</v>
      </c>
      <c r="G91" s="326">
        <v>94860</v>
      </c>
      <c r="H91" s="326">
        <v>94520</v>
      </c>
      <c r="I91" s="326">
        <v>94506</v>
      </c>
      <c r="J91" s="326">
        <v>92027</v>
      </c>
      <c r="K91" s="326">
        <v>91747</v>
      </c>
      <c r="L91" s="326">
        <v>90240</v>
      </c>
      <c r="M91" s="326">
        <v>89677</v>
      </c>
      <c r="N91" s="326">
        <v>89804</v>
      </c>
      <c r="O91" s="327">
        <v>90988</v>
      </c>
      <c r="P91" s="328">
        <v>90620</v>
      </c>
      <c r="Q91" s="329">
        <f t="shared" si="17"/>
        <v>0.1</v>
      </c>
      <c r="R91" s="329">
        <f t="shared" si="17"/>
        <v>-0.4</v>
      </c>
      <c r="S91" s="329">
        <f t="shared" si="18"/>
        <v>-0.4</v>
      </c>
      <c r="T91" s="329">
        <f t="shared" si="19"/>
        <v>0</v>
      </c>
      <c r="U91" s="329">
        <f t="shared" si="20"/>
        <v>-2.6</v>
      </c>
      <c r="V91" s="329">
        <f t="shared" si="21"/>
        <v>-0.3</v>
      </c>
      <c r="W91" s="329">
        <f t="shared" si="22"/>
        <v>-1.6</v>
      </c>
      <c r="X91" s="329">
        <f t="shared" si="22"/>
        <v>-0.6</v>
      </c>
      <c r="Y91" s="329">
        <f t="shared" si="15"/>
        <v>0.1</v>
      </c>
      <c r="Z91" s="330">
        <f t="shared" si="15"/>
        <v>1.3</v>
      </c>
      <c r="AA91" s="329">
        <f t="shared" si="15"/>
        <v>-0.4</v>
      </c>
      <c r="AB91" s="10"/>
    </row>
    <row r="92" spans="1:28" s="2" customFormat="1">
      <c r="A92" s="487"/>
      <c r="B92" s="13"/>
      <c r="C92" s="10" t="s">
        <v>5</v>
      </c>
      <c r="D92" s="263"/>
      <c r="E92" s="228">
        <v>54521</v>
      </c>
      <c r="F92" s="325">
        <v>55076</v>
      </c>
      <c r="G92" s="326">
        <v>55281</v>
      </c>
      <c r="H92" s="326">
        <v>55641</v>
      </c>
      <c r="I92" s="326">
        <v>56110</v>
      </c>
      <c r="J92" s="326">
        <v>55239</v>
      </c>
      <c r="K92" s="326">
        <v>55222</v>
      </c>
      <c r="L92" s="326">
        <v>54589</v>
      </c>
      <c r="M92" s="326">
        <v>54408</v>
      </c>
      <c r="N92" s="326">
        <v>54750</v>
      </c>
      <c r="O92" s="327">
        <v>55772</v>
      </c>
      <c r="P92" s="328">
        <v>55709</v>
      </c>
      <c r="Q92" s="329">
        <f t="shared" si="17"/>
        <v>1</v>
      </c>
      <c r="R92" s="329">
        <f t="shared" si="17"/>
        <v>0.4</v>
      </c>
      <c r="S92" s="329">
        <f t="shared" si="18"/>
        <v>0.7</v>
      </c>
      <c r="T92" s="329">
        <f t="shared" si="19"/>
        <v>0.8</v>
      </c>
      <c r="U92" s="329">
        <f t="shared" si="20"/>
        <v>-1.6</v>
      </c>
      <c r="V92" s="329">
        <f t="shared" si="21"/>
        <v>0</v>
      </c>
      <c r="W92" s="329">
        <f t="shared" si="22"/>
        <v>-1.1000000000000001</v>
      </c>
      <c r="X92" s="329">
        <f t="shared" si="22"/>
        <v>-0.3</v>
      </c>
      <c r="Y92" s="329">
        <f t="shared" si="15"/>
        <v>0.6</v>
      </c>
      <c r="Z92" s="330">
        <f t="shared" si="15"/>
        <v>1.9</v>
      </c>
      <c r="AA92" s="329">
        <f t="shared" si="15"/>
        <v>-0.1</v>
      </c>
      <c r="AB92" s="10"/>
    </row>
    <row r="93" spans="1:28" s="2" customFormat="1">
      <c r="A93" s="487"/>
      <c r="B93" s="13"/>
      <c r="C93" s="16" t="s">
        <v>6</v>
      </c>
      <c r="D93" s="44"/>
      <c r="E93" s="229">
        <v>77468</v>
      </c>
      <c r="F93" s="341">
        <v>77175</v>
      </c>
      <c r="G93" s="342">
        <v>76668</v>
      </c>
      <c r="H93" s="342">
        <v>76203</v>
      </c>
      <c r="I93" s="342">
        <v>75831</v>
      </c>
      <c r="J93" s="342">
        <v>73518</v>
      </c>
      <c r="K93" s="342">
        <v>73102</v>
      </c>
      <c r="L93" s="342">
        <v>71859</v>
      </c>
      <c r="M93" s="342">
        <v>71179</v>
      </c>
      <c r="N93" s="342">
        <v>70965</v>
      </c>
      <c r="O93" s="343">
        <v>71360</v>
      </c>
      <c r="P93" s="344">
        <v>70882</v>
      </c>
      <c r="Q93" s="331">
        <f t="shared" si="17"/>
        <v>-0.4</v>
      </c>
      <c r="R93" s="331">
        <f t="shared" si="17"/>
        <v>-0.7</v>
      </c>
      <c r="S93" s="331">
        <f t="shared" si="18"/>
        <v>-0.6</v>
      </c>
      <c r="T93" s="331">
        <f t="shared" si="19"/>
        <v>-0.5</v>
      </c>
      <c r="U93" s="331">
        <f t="shared" si="20"/>
        <v>-3.1</v>
      </c>
      <c r="V93" s="331">
        <f t="shared" si="21"/>
        <v>-0.6</v>
      </c>
      <c r="W93" s="331">
        <f t="shared" si="22"/>
        <v>-1.7</v>
      </c>
      <c r="X93" s="331">
        <f t="shared" si="22"/>
        <v>-0.9</v>
      </c>
      <c r="Y93" s="331">
        <f t="shared" si="15"/>
        <v>-0.3</v>
      </c>
      <c r="Z93" s="332">
        <f t="shared" si="15"/>
        <v>0.6</v>
      </c>
      <c r="AA93" s="331">
        <f t="shared" si="15"/>
        <v>-0.7</v>
      </c>
      <c r="AB93" s="10"/>
    </row>
    <row r="94" spans="1:28" s="2" customFormat="1" hidden="1">
      <c r="A94" s="483"/>
      <c r="B94" s="15"/>
      <c r="C94" s="12" t="s">
        <v>53</v>
      </c>
      <c r="D94" s="44"/>
      <c r="E94" s="132">
        <v>96.8</v>
      </c>
      <c r="F94" s="248">
        <v>96.7</v>
      </c>
      <c r="G94" s="21">
        <v>96.3</v>
      </c>
      <c r="H94" s="21">
        <v>97.1</v>
      </c>
      <c r="I94" s="21">
        <v>99.6</v>
      </c>
      <c r="J94" s="21">
        <v>100.2</v>
      </c>
      <c r="K94" s="21">
        <v>100.2</v>
      </c>
      <c r="L94" s="58">
        <v>100.8</v>
      </c>
      <c r="M94" s="59">
        <v>101.2</v>
      </c>
      <c r="N94" s="21">
        <v>102</v>
      </c>
      <c r="O94" s="58">
        <v>102.3</v>
      </c>
      <c r="P94" s="248">
        <v>102</v>
      </c>
      <c r="Q94" s="329">
        <f t="shared" si="17"/>
        <v>-0.1</v>
      </c>
      <c r="R94" s="329">
        <f t="shared" si="17"/>
        <v>-0.4</v>
      </c>
      <c r="S94" s="329">
        <f t="shared" si="18"/>
        <v>0.8</v>
      </c>
      <c r="T94" s="329">
        <f t="shared" si="19"/>
        <v>2.6</v>
      </c>
      <c r="U94" s="329">
        <f t="shared" si="20"/>
        <v>0.6</v>
      </c>
      <c r="V94" s="329">
        <f t="shared" si="21"/>
        <v>0</v>
      </c>
      <c r="W94" s="329">
        <f t="shared" si="22"/>
        <v>0.6</v>
      </c>
      <c r="X94" s="329">
        <f t="shared" si="16"/>
        <v>0.4</v>
      </c>
      <c r="Y94" s="329">
        <f t="shared" si="15"/>
        <v>0.8</v>
      </c>
      <c r="Z94" s="330">
        <f t="shared" si="15"/>
        <v>0.3</v>
      </c>
      <c r="AA94" s="329">
        <f t="shared" si="15"/>
        <v>-0.3</v>
      </c>
      <c r="AB94" s="12"/>
    </row>
    <row r="95" spans="1:28" s="2" customFormat="1" ht="13.5" customHeight="1">
      <c r="A95" s="482" t="s">
        <v>13</v>
      </c>
      <c r="B95" s="14" t="s">
        <v>44</v>
      </c>
      <c r="C95" s="8" t="s">
        <v>21</v>
      </c>
      <c r="D95" s="264" t="s">
        <v>45</v>
      </c>
      <c r="E95" s="19" t="s">
        <v>725</v>
      </c>
      <c r="F95" s="345" t="s">
        <v>726</v>
      </c>
      <c r="G95" s="346" t="s">
        <v>727</v>
      </c>
      <c r="H95" s="346" t="s">
        <v>728</v>
      </c>
      <c r="I95" s="346" t="s">
        <v>729</v>
      </c>
      <c r="J95" s="347" t="s">
        <v>730</v>
      </c>
      <c r="K95" s="347" t="s">
        <v>731</v>
      </c>
      <c r="L95" s="347" t="s">
        <v>732</v>
      </c>
      <c r="M95" s="347" t="s">
        <v>733</v>
      </c>
      <c r="N95" s="347" t="s">
        <v>734</v>
      </c>
      <c r="O95" s="348" t="s">
        <v>735</v>
      </c>
      <c r="P95" s="349" t="s">
        <v>734</v>
      </c>
      <c r="Q95" s="329">
        <f t="shared" si="17"/>
        <v>-0.2</v>
      </c>
      <c r="R95" s="329">
        <f t="shared" si="17"/>
        <v>-0.1</v>
      </c>
      <c r="S95" s="329">
        <f t="shared" si="18"/>
        <v>0.2</v>
      </c>
      <c r="T95" s="329">
        <f t="shared" si="19"/>
        <v>2.4</v>
      </c>
      <c r="U95" s="329">
        <f t="shared" si="20"/>
        <v>0.9</v>
      </c>
      <c r="V95" s="329">
        <f t="shared" si="21"/>
        <v>0.2</v>
      </c>
      <c r="W95" s="329">
        <f t="shared" si="22"/>
        <v>0.2</v>
      </c>
      <c r="X95" s="329">
        <f t="shared" si="16"/>
        <v>0.7</v>
      </c>
      <c r="Y95" s="329">
        <f t="shared" si="15"/>
        <v>0.6</v>
      </c>
      <c r="Z95" s="330">
        <f t="shared" si="15"/>
        <v>0.7</v>
      </c>
      <c r="AA95" s="329">
        <f t="shared" si="15"/>
        <v>-0.7</v>
      </c>
      <c r="AB95" s="271" t="s">
        <v>240</v>
      </c>
    </row>
    <row r="96" spans="1:28" s="2" customFormat="1" ht="14.25" customHeight="1" thickBot="1">
      <c r="A96" s="483"/>
      <c r="B96" s="15"/>
      <c r="C96" s="12"/>
      <c r="D96" s="44"/>
      <c r="E96" s="133"/>
      <c r="F96" s="258"/>
      <c r="G96" s="259"/>
      <c r="H96" s="259"/>
      <c r="I96" s="259"/>
      <c r="J96" s="259"/>
      <c r="K96" s="259"/>
      <c r="L96" s="259"/>
      <c r="M96" s="259"/>
      <c r="N96" s="259"/>
      <c r="O96" s="260"/>
      <c r="P96" s="261"/>
      <c r="Q96" s="246"/>
      <c r="R96" s="17"/>
      <c r="S96" s="17"/>
      <c r="T96" s="17"/>
      <c r="U96" s="17"/>
      <c r="V96" s="17"/>
      <c r="W96" s="17"/>
      <c r="X96" s="17"/>
      <c r="Y96" s="17"/>
      <c r="Z96" s="238"/>
      <c r="AA96" s="17"/>
      <c r="AB96" s="273" t="s">
        <v>58</v>
      </c>
    </row>
    <row r="97" spans="1:28" s="2" customFormat="1" ht="12">
      <c r="A97" s="13"/>
      <c r="B97" s="13"/>
      <c r="C97" s="13"/>
      <c r="D97" s="5"/>
      <c r="E97" s="5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46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5"/>
    </row>
    <row r="98" spans="1:28" s="2" customFormat="1" ht="12">
      <c r="D98" s="1"/>
      <c r="E98" s="1"/>
      <c r="AB98" s="1"/>
    </row>
    <row r="99" spans="1:28" s="2" customFormat="1" ht="12">
      <c r="D99" s="1"/>
      <c r="E99" s="1"/>
      <c r="AB99" s="1"/>
    </row>
    <row r="100" spans="1:28" s="2" customFormat="1" ht="12">
      <c r="D100" s="1"/>
      <c r="E100" s="1"/>
    </row>
    <row r="101" spans="1:28" s="2" customFormat="1" ht="12">
      <c r="D101" s="1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28" s="2" customFormat="1" ht="12">
      <c r="A102" s="484"/>
      <c r="D102" s="1"/>
      <c r="E102" s="1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28" s="2" customFormat="1" ht="12">
      <c r="A103" s="484"/>
      <c r="D103" s="1"/>
      <c r="E103" s="1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28" s="2" customFormat="1" ht="12">
      <c r="A104" s="484"/>
      <c r="D104" s="1"/>
      <c r="E104" s="1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28" s="2" customFormat="1" ht="12">
      <c r="A105" s="484"/>
      <c r="D105" s="1"/>
      <c r="E105" s="1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28" s="2" customFormat="1" ht="12">
      <c r="A106" s="484"/>
      <c r="D106" s="1"/>
      <c r="E106" s="1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28" s="2" customFormat="1" ht="12">
      <c r="A107" s="484"/>
      <c r="D107" s="1"/>
      <c r="E107" s="1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AB107" s="1"/>
    </row>
    <row r="108" spans="1:28" s="2" customFormat="1" ht="12">
      <c r="A108" s="484"/>
      <c r="D108" s="1"/>
      <c r="E108" s="1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AB108" s="1"/>
    </row>
    <row r="109" spans="1:28" s="2" customFormat="1" ht="12">
      <c r="A109" s="484"/>
      <c r="D109" s="1"/>
      <c r="E109" s="1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AB109" s="1"/>
    </row>
    <row r="110" spans="1:28" s="2" customFormat="1" ht="12">
      <c r="A110" s="484"/>
      <c r="D110" s="1"/>
      <c r="E110" s="1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AB110" s="1"/>
    </row>
    <row r="111" spans="1:28" s="2" customFormat="1" ht="12">
      <c r="A111" s="484"/>
      <c r="D111" s="1"/>
      <c r="E111" s="1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AB111" s="1"/>
    </row>
  </sheetData>
  <mergeCells count="15">
    <mergeCell ref="Q2:AA2"/>
    <mergeCell ref="F2:P2"/>
    <mergeCell ref="A95:A96"/>
    <mergeCell ref="A102:A111"/>
    <mergeCell ref="A2:A3"/>
    <mergeCell ref="A4:A13"/>
    <mergeCell ref="A14:A23"/>
    <mergeCell ref="A84:A94"/>
    <mergeCell ref="A24:A33"/>
    <mergeCell ref="A74:A83"/>
    <mergeCell ref="A34:A43"/>
    <mergeCell ref="A44:A53"/>
    <mergeCell ref="A54:A63"/>
    <mergeCell ref="A64:A73"/>
    <mergeCell ref="B31:B32"/>
  </mergeCells>
  <phoneticPr fontId="2"/>
  <conditionalFormatting sqref="AB4:AB43 AB45:AB47 AB49 AB51:AB80 AB85 AB87 AB90:AB96">
    <cfRule type="cellIs" dxfId="0" priority="1" stopIfTrue="1" operator="equal">
      <formula>0</formula>
    </cfRule>
  </conditionalFormatting>
  <pageMargins left="0.78740157480314965" right="0.51" top="0.55118110236220474" bottom="0.38" header="0.51181102362204722" footer="0.41"/>
  <pageSetup paperSize="9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11"/>
  <sheetViews>
    <sheetView zoomScaleNormal="100" workbookViewId="0">
      <pane xSplit="3" ySplit="3" topLeftCell="R4" activePane="bottomRight" state="frozen"/>
      <selection pane="topRight"/>
      <selection pane="bottomLeft"/>
      <selection pane="bottomRight" activeCell="AJ2" sqref="AJ2:AJ3"/>
    </sheetView>
  </sheetViews>
  <sheetFormatPr defaultColWidth="9" defaultRowHeight="13.5"/>
  <cols>
    <col min="1" max="1" width="2.75" customWidth="1"/>
    <col min="2" max="2" width="5.625" style="296" customWidth="1"/>
    <col min="3" max="3" width="13.125" customWidth="1"/>
    <col min="4" max="34" width="10.75" customWidth="1"/>
    <col min="35" max="36" width="10.75" style="128" customWidth="1"/>
  </cols>
  <sheetData>
    <row r="1" spans="1:36">
      <c r="A1" s="26" t="s">
        <v>671</v>
      </c>
      <c r="O1" s="297"/>
      <c r="P1" s="298"/>
      <c r="Q1" s="298"/>
      <c r="R1" s="298"/>
      <c r="S1" s="298"/>
      <c r="T1" s="298"/>
      <c r="U1" s="298"/>
      <c r="V1" s="298"/>
      <c r="W1" s="297"/>
      <c r="X1" s="298"/>
      <c r="Z1" s="297"/>
      <c r="AA1" s="299"/>
      <c r="AC1" s="300"/>
      <c r="AD1" s="299"/>
      <c r="AE1" s="299"/>
      <c r="AF1" s="299"/>
      <c r="AG1" s="299"/>
      <c r="AH1" s="299"/>
      <c r="AI1" s="299" t="s">
        <v>97</v>
      </c>
      <c r="AJ1" s="299"/>
    </row>
    <row r="2" spans="1:36">
      <c r="A2" s="301"/>
      <c r="B2" s="302"/>
      <c r="C2" s="301" t="s">
        <v>115</v>
      </c>
      <c r="D2" s="303" t="s">
        <v>678</v>
      </c>
      <c r="E2" s="303" t="s">
        <v>717</v>
      </c>
      <c r="F2" s="303" t="s">
        <v>716</v>
      </c>
      <c r="G2" s="303" t="s">
        <v>679</v>
      </c>
      <c r="H2" s="303" t="s">
        <v>715</v>
      </c>
      <c r="I2" s="303" t="s">
        <v>714</v>
      </c>
      <c r="J2" s="303" t="s">
        <v>680</v>
      </c>
      <c r="K2" s="303" t="s">
        <v>713</v>
      </c>
      <c r="L2" s="303" t="s">
        <v>681</v>
      </c>
      <c r="M2" s="303" t="s">
        <v>712</v>
      </c>
      <c r="N2" s="303" t="s">
        <v>711</v>
      </c>
      <c r="O2" s="304" t="s">
        <v>682</v>
      </c>
      <c r="P2" s="304" t="s">
        <v>710</v>
      </c>
      <c r="Q2" s="304" t="s">
        <v>683</v>
      </c>
      <c r="R2" s="304" t="s">
        <v>709</v>
      </c>
      <c r="S2" s="304" t="s">
        <v>708</v>
      </c>
      <c r="T2" s="304" t="s">
        <v>684</v>
      </c>
      <c r="U2" s="304" t="s">
        <v>707</v>
      </c>
      <c r="V2" s="304" t="s">
        <v>706</v>
      </c>
      <c r="W2" s="304" t="s">
        <v>705</v>
      </c>
      <c r="X2" s="304" t="s">
        <v>704</v>
      </c>
      <c r="Y2" s="304" t="s">
        <v>685</v>
      </c>
      <c r="Z2" s="304" t="s">
        <v>703</v>
      </c>
      <c r="AA2" s="304" t="s">
        <v>686</v>
      </c>
      <c r="AB2" s="304" t="s">
        <v>702</v>
      </c>
      <c r="AC2" s="304" t="s">
        <v>687</v>
      </c>
      <c r="AD2" s="304" t="s">
        <v>701</v>
      </c>
      <c r="AE2" s="304" t="s">
        <v>700</v>
      </c>
      <c r="AF2" s="304" t="s">
        <v>699</v>
      </c>
      <c r="AG2" s="304" t="s">
        <v>698</v>
      </c>
      <c r="AH2" s="305" t="s">
        <v>697</v>
      </c>
      <c r="AI2" s="305" t="s">
        <v>696</v>
      </c>
      <c r="AJ2" s="448" t="s">
        <v>695</v>
      </c>
    </row>
    <row r="3" spans="1:36">
      <c r="A3" s="297"/>
      <c r="B3" s="306"/>
      <c r="C3" s="297"/>
      <c r="D3" s="297">
        <v>1990</v>
      </c>
      <c r="E3" s="297">
        <v>1991</v>
      </c>
      <c r="F3" s="297">
        <v>1992</v>
      </c>
      <c r="G3" s="297">
        <v>1993</v>
      </c>
      <c r="H3" s="297">
        <v>1994</v>
      </c>
      <c r="I3" s="297">
        <v>1995</v>
      </c>
      <c r="J3" s="297">
        <v>1996</v>
      </c>
      <c r="K3" s="297">
        <v>1997</v>
      </c>
      <c r="L3" s="297">
        <v>1998</v>
      </c>
      <c r="M3" s="297">
        <v>1999</v>
      </c>
      <c r="N3" s="297">
        <v>2000</v>
      </c>
      <c r="O3" s="297">
        <v>2001</v>
      </c>
      <c r="P3" s="297">
        <v>2002</v>
      </c>
      <c r="Q3" s="297">
        <v>2003</v>
      </c>
      <c r="R3" s="297">
        <v>2004</v>
      </c>
      <c r="S3" s="297">
        <v>2005</v>
      </c>
      <c r="T3" s="297">
        <v>2006</v>
      </c>
      <c r="U3" s="297">
        <v>2007</v>
      </c>
      <c r="V3" s="297">
        <v>2008</v>
      </c>
      <c r="W3" s="297">
        <v>2009</v>
      </c>
      <c r="X3" s="297">
        <v>2010</v>
      </c>
      <c r="Y3" s="297">
        <v>2011</v>
      </c>
      <c r="Z3" s="297">
        <v>2012</v>
      </c>
      <c r="AA3" s="297">
        <v>2013</v>
      </c>
      <c r="AB3" s="297">
        <v>2014</v>
      </c>
      <c r="AC3" s="297">
        <v>2015</v>
      </c>
      <c r="AD3" s="297">
        <v>2016</v>
      </c>
      <c r="AE3" s="297">
        <v>2017</v>
      </c>
      <c r="AF3" s="297">
        <v>2018</v>
      </c>
      <c r="AG3" s="297">
        <v>2019</v>
      </c>
      <c r="AH3" s="297">
        <v>2020</v>
      </c>
      <c r="AI3" s="297">
        <v>2021</v>
      </c>
      <c r="AJ3" s="449">
        <v>2022</v>
      </c>
    </row>
    <row r="4" spans="1:36">
      <c r="A4" t="s">
        <v>116</v>
      </c>
      <c r="C4" t="s">
        <v>117</v>
      </c>
      <c r="D4" s="146">
        <v>217895</v>
      </c>
      <c r="E4" s="146">
        <v>217726</v>
      </c>
      <c r="F4" s="146">
        <v>201790</v>
      </c>
      <c r="G4" s="146">
        <v>207213</v>
      </c>
      <c r="H4" s="146">
        <v>217640</v>
      </c>
      <c r="I4" s="146">
        <v>217640</v>
      </c>
      <c r="J4" s="146">
        <v>203100</v>
      </c>
      <c r="K4" s="146">
        <v>196051</v>
      </c>
      <c r="L4" s="146">
        <v>185629</v>
      </c>
      <c r="M4" s="146">
        <v>178292</v>
      </c>
      <c r="N4" s="146">
        <v>173553</v>
      </c>
      <c r="O4" s="195">
        <v>167603</v>
      </c>
      <c r="P4" s="195">
        <v>163554</v>
      </c>
      <c r="Q4" s="195">
        <v>166231</v>
      </c>
      <c r="R4" s="195">
        <v>164859</v>
      </c>
      <c r="S4" s="195">
        <v>151477</v>
      </c>
      <c r="T4" s="195">
        <v>150081</v>
      </c>
      <c r="U4" s="307">
        <f t="shared" ref="U4:AI4" si="0">SUM(U5:U14)</f>
        <v>143193</v>
      </c>
      <c r="V4" s="307">
        <f t="shared" si="0"/>
        <v>147853</v>
      </c>
      <c r="W4" s="307">
        <f t="shared" si="0"/>
        <v>145939</v>
      </c>
      <c r="X4" s="307">
        <f t="shared" si="0"/>
        <v>144436</v>
      </c>
      <c r="Y4" s="307">
        <f t="shared" si="0"/>
        <v>146130</v>
      </c>
      <c r="Z4" s="307">
        <f t="shared" si="0"/>
        <v>152127</v>
      </c>
      <c r="AA4" s="307">
        <f t="shared" si="0"/>
        <v>147730</v>
      </c>
      <c r="AB4" s="307">
        <f t="shared" si="0"/>
        <v>146930</v>
      </c>
      <c r="AC4" s="307">
        <f t="shared" si="0"/>
        <v>158780</v>
      </c>
      <c r="AD4" s="307">
        <f t="shared" si="0"/>
        <v>166510</v>
      </c>
      <c r="AE4" s="307">
        <f t="shared" si="0"/>
        <v>160610</v>
      </c>
      <c r="AF4" s="307">
        <f t="shared" si="0"/>
        <v>151140</v>
      </c>
      <c r="AG4" s="307">
        <f t="shared" si="0"/>
        <v>147850</v>
      </c>
      <c r="AH4" s="307">
        <f t="shared" si="0"/>
        <v>144690</v>
      </c>
      <c r="AI4" s="307">
        <f t="shared" si="0"/>
        <v>146970</v>
      </c>
      <c r="AJ4" s="307">
        <f t="shared" ref="AJ4" si="1">SUM(AJ5:AJ14)</f>
        <v>155740</v>
      </c>
    </row>
    <row r="5" spans="1:36">
      <c r="C5" t="s">
        <v>96</v>
      </c>
      <c r="D5" s="146">
        <v>15573</v>
      </c>
      <c r="E5" s="146">
        <v>14730</v>
      </c>
      <c r="F5" s="146">
        <v>13560</v>
      </c>
      <c r="G5" s="146">
        <v>13920</v>
      </c>
      <c r="H5" s="146">
        <v>14700</v>
      </c>
      <c r="I5" s="146">
        <v>14700</v>
      </c>
      <c r="J5" s="146">
        <v>14330</v>
      </c>
      <c r="K5" s="146">
        <v>13296</v>
      </c>
      <c r="L5" s="146">
        <v>13040</v>
      </c>
      <c r="M5" s="146">
        <v>12808</v>
      </c>
      <c r="N5" s="146">
        <v>13588</v>
      </c>
      <c r="O5" s="195">
        <v>13547</v>
      </c>
      <c r="P5" s="195">
        <v>13196</v>
      </c>
      <c r="Q5" s="195">
        <v>12399</v>
      </c>
      <c r="R5" s="195">
        <v>12792</v>
      </c>
      <c r="S5" s="195">
        <v>11172</v>
      </c>
      <c r="T5" s="195">
        <v>11425</v>
      </c>
      <c r="U5" s="307">
        <f t="shared" ref="U5:AI6" si="2">U16</f>
        <v>10932</v>
      </c>
      <c r="V5" s="307">
        <f t="shared" si="2"/>
        <v>11420</v>
      </c>
      <c r="W5" s="307">
        <f t="shared" si="2"/>
        <v>11106</v>
      </c>
      <c r="X5" s="307">
        <f t="shared" si="2"/>
        <v>11429</v>
      </c>
      <c r="Y5" s="307">
        <f t="shared" si="2"/>
        <v>11531</v>
      </c>
      <c r="Z5" s="307">
        <f t="shared" si="2"/>
        <v>12119</v>
      </c>
      <c r="AA5" s="307">
        <f t="shared" si="2"/>
        <v>12100</v>
      </c>
      <c r="AB5" s="307">
        <f t="shared" si="2"/>
        <v>14290</v>
      </c>
      <c r="AC5" s="307">
        <f t="shared" si="2"/>
        <v>15570</v>
      </c>
      <c r="AD5" s="307">
        <f t="shared" si="2"/>
        <v>16120</v>
      </c>
      <c r="AE5" s="307">
        <f t="shared" si="2"/>
        <v>15840</v>
      </c>
      <c r="AF5" s="307">
        <f t="shared" si="2"/>
        <v>14680</v>
      </c>
      <c r="AG5" s="307">
        <f t="shared" si="2"/>
        <v>12850</v>
      </c>
      <c r="AH5" s="307">
        <f t="shared" si="2"/>
        <v>12710</v>
      </c>
      <c r="AI5" s="307">
        <f t="shared" si="2"/>
        <v>12670</v>
      </c>
      <c r="AJ5" s="307">
        <f t="shared" ref="AJ5" si="3">AJ16</f>
        <v>13560</v>
      </c>
    </row>
    <row r="6" spans="1:36">
      <c r="C6" t="s">
        <v>46</v>
      </c>
      <c r="D6" s="146">
        <v>3525</v>
      </c>
      <c r="E6" s="146">
        <v>3380</v>
      </c>
      <c r="F6" s="146">
        <v>2638</v>
      </c>
      <c r="G6" s="146">
        <v>3073</v>
      </c>
      <c r="H6" s="146">
        <v>3230</v>
      </c>
      <c r="I6" s="146">
        <v>3230</v>
      </c>
      <c r="J6" s="146">
        <v>2620</v>
      </c>
      <c r="K6" s="146">
        <v>2467</v>
      </c>
      <c r="L6" s="146">
        <v>2256</v>
      </c>
      <c r="M6" s="146">
        <v>2678</v>
      </c>
      <c r="N6" s="146">
        <v>1983</v>
      </c>
      <c r="O6" s="195">
        <v>1761</v>
      </c>
      <c r="P6" s="195">
        <v>1807</v>
      </c>
      <c r="Q6" s="195">
        <v>1825</v>
      </c>
      <c r="R6" s="195">
        <v>2306</v>
      </c>
      <c r="S6" s="195">
        <v>2222</v>
      </c>
      <c r="T6" s="195">
        <v>1956</v>
      </c>
      <c r="U6" s="307">
        <f t="shared" si="2"/>
        <v>1726</v>
      </c>
      <c r="V6" s="307">
        <f t="shared" si="2"/>
        <v>1773</v>
      </c>
      <c r="W6" s="307">
        <f t="shared" si="2"/>
        <v>1712</v>
      </c>
      <c r="X6" s="307">
        <f t="shared" si="2"/>
        <v>1705</v>
      </c>
      <c r="Y6" s="307">
        <f t="shared" si="2"/>
        <v>1768</v>
      </c>
      <c r="Z6" s="307">
        <f t="shared" si="2"/>
        <v>1785</v>
      </c>
      <c r="AA6" s="307">
        <f t="shared" si="2"/>
        <v>1758</v>
      </c>
      <c r="AB6" s="307">
        <f t="shared" si="2"/>
        <v>1040</v>
      </c>
      <c r="AC6" s="307">
        <f t="shared" si="2"/>
        <v>1130</v>
      </c>
      <c r="AD6" s="307">
        <f t="shared" si="2"/>
        <v>1090</v>
      </c>
      <c r="AE6" s="307">
        <f t="shared" si="2"/>
        <v>1130</v>
      </c>
      <c r="AF6" s="307">
        <f t="shared" si="2"/>
        <v>1000</v>
      </c>
      <c r="AG6" s="307">
        <f t="shared" si="2"/>
        <v>1040</v>
      </c>
      <c r="AH6" s="307">
        <f t="shared" si="2"/>
        <v>1030</v>
      </c>
      <c r="AI6" s="307">
        <f t="shared" si="2"/>
        <v>1020</v>
      </c>
      <c r="AJ6" s="307">
        <f t="shared" ref="AJ6" si="4">AJ17</f>
        <v>1060</v>
      </c>
    </row>
    <row r="7" spans="1:36">
      <c r="C7" t="s">
        <v>47</v>
      </c>
      <c r="D7" s="146">
        <v>8592</v>
      </c>
      <c r="E7" s="146">
        <v>8463</v>
      </c>
      <c r="F7" s="146">
        <v>7953</v>
      </c>
      <c r="G7" s="146">
        <v>8211</v>
      </c>
      <c r="H7" s="146">
        <v>8720</v>
      </c>
      <c r="I7" s="146">
        <v>8720</v>
      </c>
      <c r="J7" s="146">
        <v>8040</v>
      </c>
      <c r="K7" s="146">
        <v>7873</v>
      </c>
      <c r="L7" s="146">
        <v>7484</v>
      </c>
      <c r="M7" s="146">
        <v>7093</v>
      </c>
      <c r="N7" s="146">
        <v>7027</v>
      </c>
      <c r="O7" s="195">
        <v>6787</v>
      </c>
      <c r="P7" s="195">
        <v>6748</v>
      </c>
      <c r="Q7" s="195">
        <v>7192</v>
      </c>
      <c r="R7" s="195">
        <v>7264</v>
      </c>
      <c r="S7" s="195">
        <v>6843</v>
      </c>
      <c r="T7" s="195">
        <v>6635</v>
      </c>
      <c r="U7" s="307">
        <f t="shared" ref="U7:AI7" si="5">U21</f>
        <v>6551</v>
      </c>
      <c r="V7" s="307">
        <f t="shared" si="5"/>
        <v>6794</v>
      </c>
      <c r="W7" s="307">
        <f t="shared" si="5"/>
        <v>6605</v>
      </c>
      <c r="X7" s="307">
        <f t="shared" si="5"/>
        <v>6598</v>
      </c>
      <c r="Y7" s="307">
        <f t="shared" si="5"/>
        <v>6669</v>
      </c>
      <c r="Z7" s="307">
        <f t="shared" si="5"/>
        <v>6939</v>
      </c>
      <c r="AA7" s="307">
        <f t="shared" si="5"/>
        <v>6729</v>
      </c>
      <c r="AB7" s="307">
        <f t="shared" si="5"/>
        <v>7010</v>
      </c>
      <c r="AC7" s="307">
        <f t="shared" si="5"/>
        <v>7500</v>
      </c>
      <c r="AD7" s="307">
        <f t="shared" si="5"/>
        <v>7750</v>
      </c>
      <c r="AE7" s="307">
        <f t="shared" si="5"/>
        <v>7670</v>
      </c>
      <c r="AF7" s="307">
        <f t="shared" si="5"/>
        <v>7180</v>
      </c>
      <c r="AG7" s="307">
        <f t="shared" si="5"/>
        <v>7300</v>
      </c>
      <c r="AH7" s="307">
        <f t="shared" si="5"/>
        <v>7070</v>
      </c>
      <c r="AI7" s="307">
        <f t="shared" si="5"/>
        <v>6930</v>
      </c>
      <c r="AJ7" s="307">
        <f t="shared" ref="AJ7" si="6">AJ21</f>
        <v>7250</v>
      </c>
    </row>
    <row r="8" spans="1:36">
      <c r="C8" t="s">
        <v>59</v>
      </c>
      <c r="D8" s="146">
        <v>12163</v>
      </c>
      <c r="E8" s="146">
        <v>11927</v>
      </c>
      <c r="F8" s="146">
        <v>11312</v>
      </c>
      <c r="G8" s="146">
        <v>11753</v>
      </c>
      <c r="H8" s="146">
        <v>12500</v>
      </c>
      <c r="I8" s="146">
        <v>12500</v>
      </c>
      <c r="J8" s="146">
        <v>11840</v>
      </c>
      <c r="K8" s="146">
        <v>10997</v>
      </c>
      <c r="L8" s="146">
        <v>9905</v>
      </c>
      <c r="M8" s="146">
        <v>9334</v>
      </c>
      <c r="N8" s="146">
        <v>10104</v>
      </c>
      <c r="O8" s="195">
        <v>9891</v>
      </c>
      <c r="P8" s="195">
        <v>9476</v>
      </c>
      <c r="Q8" s="195">
        <v>10128</v>
      </c>
      <c r="R8" s="195">
        <v>9956</v>
      </c>
      <c r="S8" s="195">
        <v>8744</v>
      </c>
      <c r="T8" s="195">
        <v>8114</v>
      </c>
      <c r="U8" s="307">
        <f t="shared" ref="U8:AI8" si="7">U27</f>
        <v>7516</v>
      </c>
      <c r="V8" s="307">
        <f t="shared" si="7"/>
        <v>7840</v>
      </c>
      <c r="W8" s="307">
        <f t="shared" si="7"/>
        <v>7914</v>
      </c>
      <c r="X8" s="307">
        <f t="shared" si="7"/>
        <v>7339</v>
      </c>
      <c r="Y8" s="307">
        <f t="shared" si="7"/>
        <v>7502</v>
      </c>
      <c r="Z8" s="307">
        <f t="shared" si="7"/>
        <v>7825</v>
      </c>
      <c r="AA8" s="307">
        <f t="shared" si="7"/>
        <v>7644</v>
      </c>
      <c r="AB8" s="307">
        <f t="shared" si="7"/>
        <v>5960</v>
      </c>
      <c r="AC8" s="307">
        <f t="shared" si="7"/>
        <v>6310</v>
      </c>
      <c r="AD8" s="307">
        <f t="shared" si="7"/>
        <v>6470</v>
      </c>
      <c r="AE8" s="307">
        <f t="shared" si="7"/>
        <v>6640</v>
      </c>
      <c r="AF8" s="307">
        <f t="shared" si="7"/>
        <v>6160</v>
      </c>
      <c r="AG8" s="307">
        <f t="shared" si="7"/>
        <v>6230</v>
      </c>
      <c r="AH8" s="307">
        <f t="shared" si="7"/>
        <v>5870</v>
      </c>
      <c r="AI8" s="307">
        <f t="shared" si="7"/>
        <v>5800</v>
      </c>
      <c r="AJ8" s="307">
        <f t="shared" ref="AJ8" si="8">AJ27</f>
        <v>6230</v>
      </c>
    </row>
    <row r="9" spans="1:36">
      <c r="C9" t="s">
        <v>48</v>
      </c>
      <c r="D9" s="146">
        <v>33435</v>
      </c>
      <c r="E9" s="146">
        <v>33629</v>
      </c>
      <c r="F9" s="146">
        <v>33177</v>
      </c>
      <c r="G9" s="146">
        <v>33641</v>
      </c>
      <c r="H9" s="146">
        <v>36090</v>
      </c>
      <c r="I9" s="146">
        <v>36090</v>
      </c>
      <c r="J9" s="146">
        <v>32930</v>
      </c>
      <c r="K9" s="146">
        <v>31485</v>
      </c>
      <c r="L9" s="146">
        <v>29424</v>
      </c>
      <c r="M9" s="146">
        <v>27505</v>
      </c>
      <c r="N9" s="146">
        <v>27853</v>
      </c>
      <c r="O9" s="195">
        <v>26614</v>
      </c>
      <c r="P9" s="195">
        <v>25797</v>
      </c>
      <c r="Q9" s="195">
        <v>25317</v>
      </c>
      <c r="R9" s="195">
        <v>23940</v>
      </c>
      <c r="S9" s="195">
        <v>22750</v>
      </c>
      <c r="T9" s="195">
        <v>22317</v>
      </c>
      <c r="U9" s="307">
        <f t="shared" ref="U9:AI9" si="9">U33</f>
        <v>21367</v>
      </c>
      <c r="V9" s="307">
        <f t="shared" si="9"/>
        <v>22376</v>
      </c>
      <c r="W9" s="307">
        <f t="shared" si="9"/>
        <v>22757</v>
      </c>
      <c r="X9" s="307">
        <f t="shared" si="9"/>
        <v>21578</v>
      </c>
      <c r="Y9" s="307">
        <f t="shared" si="9"/>
        <v>22234</v>
      </c>
      <c r="Z9" s="307">
        <f t="shared" si="9"/>
        <v>23476</v>
      </c>
      <c r="AA9" s="307">
        <f t="shared" si="9"/>
        <v>23059</v>
      </c>
      <c r="AB9" s="307">
        <f t="shared" si="9"/>
        <v>17890</v>
      </c>
      <c r="AC9" s="307">
        <f t="shared" si="9"/>
        <v>19360</v>
      </c>
      <c r="AD9" s="307">
        <f t="shared" si="9"/>
        <v>20410</v>
      </c>
      <c r="AE9" s="307">
        <f t="shared" si="9"/>
        <v>20500</v>
      </c>
      <c r="AF9" s="307">
        <f t="shared" si="9"/>
        <v>19760</v>
      </c>
      <c r="AG9" s="307">
        <f t="shared" si="9"/>
        <v>21480</v>
      </c>
      <c r="AH9" s="307">
        <f t="shared" si="9"/>
        <v>20620</v>
      </c>
      <c r="AI9" s="307">
        <f t="shared" si="9"/>
        <v>20950</v>
      </c>
      <c r="AJ9" s="307">
        <f t="shared" ref="AJ9" si="10">AJ33</f>
        <v>21310</v>
      </c>
    </row>
    <row r="10" spans="1:36">
      <c r="C10" t="s">
        <v>118</v>
      </c>
      <c r="D10" s="146">
        <v>16956</v>
      </c>
      <c r="E10" s="146">
        <v>16674</v>
      </c>
      <c r="F10" s="146">
        <v>15218</v>
      </c>
      <c r="G10" s="146">
        <v>15267</v>
      </c>
      <c r="H10" s="146">
        <v>16320</v>
      </c>
      <c r="I10" s="146">
        <v>16320</v>
      </c>
      <c r="J10" s="146">
        <v>15750</v>
      </c>
      <c r="K10" s="146">
        <v>14929</v>
      </c>
      <c r="L10" s="146">
        <v>13932</v>
      </c>
      <c r="M10" s="146">
        <v>13363</v>
      </c>
      <c r="N10" s="146">
        <v>14061</v>
      </c>
      <c r="O10" s="195">
        <v>13338</v>
      </c>
      <c r="P10" s="195">
        <v>12605</v>
      </c>
      <c r="Q10" s="195">
        <v>12573</v>
      </c>
      <c r="R10" s="195">
        <v>11503</v>
      </c>
      <c r="S10" s="195">
        <v>11974</v>
      </c>
      <c r="T10" s="195">
        <v>12400</v>
      </c>
      <c r="U10" s="307">
        <f t="shared" ref="U10:AI10" si="11">U40</f>
        <v>11240</v>
      </c>
      <c r="V10" s="307">
        <f t="shared" si="11"/>
        <v>11536</v>
      </c>
      <c r="W10" s="307">
        <f t="shared" si="11"/>
        <v>11560</v>
      </c>
      <c r="X10" s="307">
        <f t="shared" si="11"/>
        <v>11100</v>
      </c>
      <c r="Y10" s="307">
        <f t="shared" si="11"/>
        <v>11214</v>
      </c>
      <c r="Z10" s="307">
        <f t="shared" si="11"/>
        <v>11593</v>
      </c>
      <c r="AA10" s="307">
        <f t="shared" si="11"/>
        <v>11226</v>
      </c>
      <c r="AB10" s="307">
        <f t="shared" si="11"/>
        <v>8190</v>
      </c>
      <c r="AC10" s="307">
        <f t="shared" si="11"/>
        <v>9050</v>
      </c>
      <c r="AD10" s="307">
        <f t="shared" si="11"/>
        <v>9710</v>
      </c>
      <c r="AE10" s="307">
        <f t="shared" si="11"/>
        <v>9350</v>
      </c>
      <c r="AF10" s="307">
        <f t="shared" si="11"/>
        <v>8690</v>
      </c>
      <c r="AG10" s="307">
        <f t="shared" si="11"/>
        <v>8270</v>
      </c>
      <c r="AH10" s="307">
        <f t="shared" si="11"/>
        <v>7990</v>
      </c>
      <c r="AI10" s="307">
        <f t="shared" si="11"/>
        <v>8350</v>
      </c>
      <c r="AJ10" s="307">
        <f t="shared" ref="AJ10" si="12">AJ40</f>
        <v>8760</v>
      </c>
    </row>
    <row r="11" spans="1:36">
      <c r="C11" t="s">
        <v>50</v>
      </c>
      <c r="D11" s="146">
        <v>22804</v>
      </c>
      <c r="E11" s="146">
        <v>23384</v>
      </c>
      <c r="F11" s="146">
        <v>21445</v>
      </c>
      <c r="G11" s="146">
        <v>20538</v>
      </c>
      <c r="H11" s="146">
        <v>22660</v>
      </c>
      <c r="I11" s="146">
        <v>22660</v>
      </c>
      <c r="J11" s="146">
        <v>21200</v>
      </c>
      <c r="K11" s="146">
        <v>21661</v>
      </c>
      <c r="L11" s="146">
        <v>20244</v>
      </c>
      <c r="M11" s="146">
        <v>19344</v>
      </c>
      <c r="N11" s="146">
        <v>19930</v>
      </c>
      <c r="O11" s="195">
        <v>19034</v>
      </c>
      <c r="P11" s="195">
        <v>18474</v>
      </c>
      <c r="Q11" s="195">
        <v>18233</v>
      </c>
      <c r="R11" s="195">
        <v>17143</v>
      </c>
      <c r="S11" s="195">
        <v>15852</v>
      </c>
      <c r="T11" s="195">
        <v>16206</v>
      </c>
      <c r="U11" s="307">
        <f t="shared" ref="U11:AI11" si="13">U45</f>
        <v>14629</v>
      </c>
      <c r="V11" s="307">
        <f t="shared" si="13"/>
        <v>14795</v>
      </c>
      <c r="W11" s="307">
        <f t="shared" si="13"/>
        <v>14657</v>
      </c>
      <c r="X11" s="307">
        <f t="shared" si="13"/>
        <v>14257</v>
      </c>
      <c r="Y11" s="307">
        <f t="shared" si="13"/>
        <v>14407</v>
      </c>
      <c r="Z11" s="307">
        <f t="shared" si="13"/>
        <v>15260</v>
      </c>
      <c r="AA11" s="307">
        <f t="shared" si="13"/>
        <v>14677</v>
      </c>
      <c r="AB11" s="307">
        <f t="shared" si="13"/>
        <v>21020</v>
      </c>
      <c r="AC11" s="307">
        <f t="shared" si="13"/>
        <v>23510</v>
      </c>
      <c r="AD11" s="307">
        <f t="shared" si="13"/>
        <v>26350</v>
      </c>
      <c r="AE11" s="307">
        <f t="shared" si="13"/>
        <v>24280</v>
      </c>
      <c r="AF11" s="307">
        <f t="shared" si="13"/>
        <v>22490</v>
      </c>
      <c r="AG11" s="307">
        <f t="shared" si="13"/>
        <v>19750</v>
      </c>
      <c r="AH11" s="307">
        <f t="shared" si="13"/>
        <v>20100</v>
      </c>
      <c r="AI11" s="307">
        <f t="shared" si="13"/>
        <v>22330</v>
      </c>
      <c r="AJ11" s="307">
        <f t="shared" ref="AJ11" si="14">AJ45</f>
        <v>22520</v>
      </c>
    </row>
    <row r="12" spans="1:36">
      <c r="C12" t="s">
        <v>60</v>
      </c>
      <c r="D12" s="146">
        <v>32941</v>
      </c>
      <c r="E12" s="146">
        <v>32169</v>
      </c>
      <c r="F12" s="146">
        <v>31317</v>
      </c>
      <c r="G12" s="146">
        <v>29260</v>
      </c>
      <c r="H12" s="146">
        <v>29850</v>
      </c>
      <c r="I12" s="146">
        <v>29850</v>
      </c>
      <c r="J12" s="146">
        <v>26880</v>
      </c>
      <c r="K12" s="146">
        <v>26478</v>
      </c>
      <c r="L12" s="146">
        <v>26412</v>
      </c>
      <c r="M12" s="146">
        <v>24357</v>
      </c>
      <c r="N12" s="146">
        <v>24407</v>
      </c>
      <c r="O12" s="195">
        <v>23208</v>
      </c>
      <c r="P12" s="195">
        <v>22090</v>
      </c>
      <c r="Q12" s="195">
        <v>23668</v>
      </c>
      <c r="R12" s="195">
        <v>24627</v>
      </c>
      <c r="S12" s="195">
        <v>21382</v>
      </c>
      <c r="T12" s="195">
        <v>21601</v>
      </c>
      <c r="U12" s="307">
        <f t="shared" ref="U12:AI12" si="15">U53</f>
        <v>21251</v>
      </c>
      <c r="V12" s="307">
        <f t="shared" si="15"/>
        <v>22087</v>
      </c>
      <c r="W12" s="307">
        <f t="shared" si="15"/>
        <v>21233</v>
      </c>
      <c r="X12" s="307">
        <f t="shared" si="15"/>
        <v>22380</v>
      </c>
      <c r="Y12" s="307">
        <f t="shared" si="15"/>
        <v>22458</v>
      </c>
      <c r="Z12" s="307">
        <f t="shared" si="15"/>
        <v>23470</v>
      </c>
      <c r="AA12" s="307">
        <f t="shared" si="15"/>
        <v>23345</v>
      </c>
      <c r="AB12" s="307">
        <f t="shared" si="15"/>
        <v>21070</v>
      </c>
      <c r="AC12" s="307">
        <f t="shared" si="15"/>
        <v>23270</v>
      </c>
      <c r="AD12" s="307">
        <f t="shared" si="15"/>
        <v>23870</v>
      </c>
      <c r="AE12" s="307">
        <f t="shared" si="15"/>
        <v>23430</v>
      </c>
      <c r="AF12" s="307">
        <f t="shared" si="15"/>
        <v>22890</v>
      </c>
      <c r="AG12" s="307">
        <f t="shared" si="15"/>
        <v>21840</v>
      </c>
      <c r="AH12" s="307">
        <f t="shared" si="15"/>
        <v>21450</v>
      </c>
      <c r="AI12" s="307">
        <f t="shared" si="15"/>
        <v>20530</v>
      </c>
      <c r="AJ12" s="307">
        <f t="shared" ref="AJ12" si="16">AJ53</f>
        <v>21120</v>
      </c>
    </row>
    <row r="13" spans="1:36">
      <c r="C13" t="s">
        <v>61</v>
      </c>
      <c r="D13" s="146">
        <v>16444</v>
      </c>
      <c r="E13" s="146">
        <v>15650</v>
      </c>
      <c r="F13" s="146">
        <v>14803</v>
      </c>
      <c r="G13" s="146">
        <v>14800</v>
      </c>
      <c r="H13" s="146">
        <v>20290</v>
      </c>
      <c r="I13" s="146">
        <v>20290</v>
      </c>
      <c r="J13" s="146">
        <v>18870</v>
      </c>
      <c r="K13" s="146">
        <v>18382</v>
      </c>
      <c r="L13" s="146">
        <v>16708</v>
      </c>
      <c r="M13" s="146">
        <v>16135</v>
      </c>
      <c r="N13" s="146">
        <v>15918</v>
      </c>
      <c r="O13" s="195">
        <v>16152</v>
      </c>
      <c r="P13" s="195">
        <v>15800</v>
      </c>
      <c r="Q13" s="195">
        <v>15201</v>
      </c>
      <c r="R13" s="195">
        <v>15294</v>
      </c>
      <c r="S13" s="195">
        <v>13664</v>
      </c>
      <c r="T13" s="195">
        <v>14011</v>
      </c>
      <c r="U13" s="307">
        <f t="shared" ref="U13:AI13" si="17">U59</f>
        <v>13078</v>
      </c>
      <c r="V13" s="307">
        <f t="shared" si="17"/>
        <v>13910</v>
      </c>
      <c r="W13" s="307">
        <f t="shared" si="17"/>
        <v>13589</v>
      </c>
      <c r="X13" s="307">
        <f t="shared" si="17"/>
        <v>13065</v>
      </c>
      <c r="Y13" s="307">
        <f t="shared" si="17"/>
        <v>13342</v>
      </c>
      <c r="Z13" s="307">
        <f t="shared" si="17"/>
        <v>14172</v>
      </c>
      <c r="AA13" s="307">
        <f t="shared" si="17"/>
        <v>13838</v>
      </c>
      <c r="AB13" s="307">
        <f t="shared" si="17"/>
        <v>12700</v>
      </c>
      <c r="AC13" s="307">
        <f t="shared" si="17"/>
        <v>13260</v>
      </c>
      <c r="AD13" s="307">
        <f t="shared" si="17"/>
        <v>13600</v>
      </c>
      <c r="AE13" s="307">
        <f t="shared" si="17"/>
        <v>13770</v>
      </c>
      <c r="AF13" s="307">
        <f t="shared" si="17"/>
        <v>12940</v>
      </c>
      <c r="AG13" s="307">
        <f t="shared" si="17"/>
        <v>16670</v>
      </c>
      <c r="AH13" s="307">
        <f t="shared" si="17"/>
        <v>16440</v>
      </c>
      <c r="AI13" s="307">
        <f t="shared" si="17"/>
        <v>16520</v>
      </c>
      <c r="AJ13" s="307">
        <f t="shared" ref="AJ13" si="18">AJ59</f>
        <v>17150</v>
      </c>
    </row>
    <row r="14" spans="1:36">
      <c r="A14" s="297"/>
      <c r="B14" s="306"/>
      <c r="C14" s="297" t="s">
        <v>62</v>
      </c>
      <c r="D14" s="150">
        <v>55462</v>
      </c>
      <c r="E14" s="150">
        <v>57720</v>
      </c>
      <c r="F14" s="150">
        <v>50367</v>
      </c>
      <c r="G14" s="150">
        <v>56750</v>
      </c>
      <c r="H14" s="150">
        <v>53280</v>
      </c>
      <c r="I14" s="150">
        <v>53280</v>
      </c>
      <c r="J14" s="150">
        <v>50640</v>
      </c>
      <c r="K14" s="150">
        <v>48483</v>
      </c>
      <c r="L14" s="150">
        <v>46224</v>
      </c>
      <c r="M14" s="150">
        <v>45675</v>
      </c>
      <c r="N14" s="150">
        <v>38682</v>
      </c>
      <c r="O14" s="196">
        <v>37271</v>
      </c>
      <c r="P14" s="196">
        <v>37561</v>
      </c>
      <c r="Q14" s="196">
        <v>39695</v>
      </c>
      <c r="R14" s="196">
        <v>40034</v>
      </c>
      <c r="S14" s="196">
        <v>36874</v>
      </c>
      <c r="T14" s="196">
        <v>35416</v>
      </c>
      <c r="U14" s="308">
        <f t="shared" ref="U14:AI14" si="19">U62</f>
        <v>34903</v>
      </c>
      <c r="V14" s="308">
        <f t="shared" si="19"/>
        <v>35322</v>
      </c>
      <c r="W14" s="308">
        <f t="shared" si="19"/>
        <v>34806</v>
      </c>
      <c r="X14" s="308">
        <f t="shared" si="19"/>
        <v>34985</v>
      </c>
      <c r="Y14" s="308">
        <f t="shared" si="19"/>
        <v>35005</v>
      </c>
      <c r="Z14" s="308">
        <f t="shared" si="19"/>
        <v>35488</v>
      </c>
      <c r="AA14" s="308">
        <f t="shared" si="19"/>
        <v>33354</v>
      </c>
      <c r="AB14" s="308">
        <f t="shared" si="19"/>
        <v>37760</v>
      </c>
      <c r="AC14" s="308">
        <f t="shared" si="19"/>
        <v>39820</v>
      </c>
      <c r="AD14" s="308">
        <f t="shared" si="19"/>
        <v>41140</v>
      </c>
      <c r="AE14" s="308">
        <f t="shared" si="19"/>
        <v>38000</v>
      </c>
      <c r="AF14" s="308">
        <f t="shared" si="19"/>
        <v>35350</v>
      </c>
      <c r="AG14" s="308">
        <f t="shared" si="19"/>
        <v>32420</v>
      </c>
      <c r="AH14" s="308">
        <f t="shared" si="19"/>
        <v>31410</v>
      </c>
      <c r="AI14" s="308">
        <f t="shared" si="19"/>
        <v>31870</v>
      </c>
      <c r="AJ14" s="308">
        <f t="shared" ref="AJ14" si="20">AJ62</f>
        <v>36780</v>
      </c>
    </row>
    <row r="15" spans="1:36">
      <c r="B15" s="309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95"/>
      <c r="P15" s="195"/>
      <c r="Q15" s="195"/>
      <c r="R15" s="195"/>
      <c r="S15" s="195"/>
      <c r="T15" s="197"/>
      <c r="U15" s="307"/>
      <c r="V15" s="307"/>
      <c r="W15" s="307"/>
      <c r="X15" s="307"/>
      <c r="Z15" s="310"/>
      <c r="AA15" s="311"/>
      <c r="AB15" s="310"/>
      <c r="AC15" s="310"/>
      <c r="AD15" s="310"/>
      <c r="AE15" s="310"/>
      <c r="AF15" s="310"/>
      <c r="AG15" s="310"/>
      <c r="AH15" s="310"/>
      <c r="AI15" s="126"/>
      <c r="AJ15" s="126"/>
    </row>
    <row r="16" spans="1:36">
      <c r="A16" s="301" t="s">
        <v>116</v>
      </c>
      <c r="B16" s="56">
        <v>100</v>
      </c>
      <c r="C16" s="301" t="s">
        <v>96</v>
      </c>
      <c r="D16" s="194">
        <v>15573</v>
      </c>
      <c r="E16" s="194">
        <v>14730</v>
      </c>
      <c r="F16" s="194">
        <v>13560</v>
      </c>
      <c r="G16" s="194">
        <v>13920</v>
      </c>
      <c r="H16" s="194">
        <v>14700</v>
      </c>
      <c r="I16" s="194">
        <v>14700</v>
      </c>
      <c r="J16" s="194">
        <v>14330</v>
      </c>
      <c r="K16" s="194">
        <v>13296</v>
      </c>
      <c r="L16" s="194">
        <v>13040</v>
      </c>
      <c r="M16" s="194">
        <v>12808</v>
      </c>
      <c r="N16" s="194">
        <v>13588</v>
      </c>
      <c r="O16" s="198">
        <v>13547</v>
      </c>
      <c r="P16" s="198">
        <v>13196</v>
      </c>
      <c r="Q16" s="198">
        <v>12399</v>
      </c>
      <c r="R16" s="198">
        <v>12792</v>
      </c>
      <c r="S16" s="198">
        <v>11172</v>
      </c>
      <c r="T16" s="195">
        <v>11425</v>
      </c>
      <c r="U16" s="312">
        <v>10932</v>
      </c>
      <c r="V16" s="312">
        <v>11420</v>
      </c>
      <c r="W16" s="312">
        <v>11106</v>
      </c>
      <c r="X16" s="312">
        <v>11429</v>
      </c>
      <c r="Y16" s="312">
        <v>11531</v>
      </c>
      <c r="Z16" s="313">
        <v>12119</v>
      </c>
      <c r="AA16" s="313">
        <v>12100</v>
      </c>
      <c r="AB16" s="313">
        <v>14290</v>
      </c>
      <c r="AC16" s="313">
        <v>15570</v>
      </c>
      <c r="AD16" s="313">
        <v>16120</v>
      </c>
      <c r="AE16" s="313">
        <v>15840</v>
      </c>
      <c r="AF16" s="313">
        <v>14680</v>
      </c>
      <c r="AG16" s="313">
        <v>12850</v>
      </c>
      <c r="AH16" s="313">
        <v>12710</v>
      </c>
      <c r="AI16" s="313">
        <v>12670</v>
      </c>
      <c r="AJ16" s="313">
        <f>AJ71</f>
        <v>13560</v>
      </c>
    </row>
    <row r="17" spans="1:36">
      <c r="A17" t="s">
        <v>116</v>
      </c>
      <c r="B17" s="56"/>
      <c r="C17" t="s">
        <v>119</v>
      </c>
      <c r="D17" s="146">
        <v>3525</v>
      </c>
      <c r="E17" s="146">
        <v>3380</v>
      </c>
      <c r="F17" s="146">
        <v>2638</v>
      </c>
      <c r="G17" s="146">
        <v>3073</v>
      </c>
      <c r="H17" s="146">
        <v>3230</v>
      </c>
      <c r="I17" s="146">
        <v>3230</v>
      </c>
      <c r="J17" s="146">
        <v>2620</v>
      </c>
      <c r="K17" s="146">
        <v>2467</v>
      </c>
      <c r="L17" s="146">
        <v>2256</v>
      </c>
      <c r="M17" s="146">
        <v>2678</v>
      </c>
      <c r="N17" s="146">
        <v>1983</v>
      </c>
      <c r="O17" s="195">
        <v>1761</v>
      </c>
      <c r="P17" s="195">
        <v>1807</v>
      </c>
      <c r="Q17" s="195">
        <v>1825</v>
      </c>
      <c r="R17" s="195">
        <v>2306</v>
      </c>
      <c r="S17" s="195">
        <v>2222</v>
      </c>
      <c r="T17" s="195">
        <v>1956</v>
      </c>
      <c r="U17" s="314">
        <v>1726</v>
      </c>
      <c r="V17" s="314">
        <v>1773</v>
      </c>
      <c r="W17" s="314">
        <v>1712</v>
      </c>
      <c r="X17" s="314">
        <v>1705</v>
      </c>
      <c r="Y17" s="314">
        <v>1768</v>
      </c>
      <c r="Z17" s="314">
        <v>1785</v>
      </c>
      <c r="AA17" s="314">
        <v>1758</v>
      </c>
      <c r="AB17" s="314">
        <v>1040</v>
      </c>
      <c r="AC17" s="314">
        <v>1130</v>
      </c>
      <c r="AD17" s="314">
        <v>1090</v>
      </c>
      <c r="AE17" s="314">
        <v>1130</v>
      </c>
      <c r="AF17" s="314">
        <v>1000</v>
      </c>
      <c r="AG17" s="314">
        <v>1040</v>
      </c>
      <c r="AH17" s="314">
        <v>1030</v>
      </c>
      <c r="AI17" s="314">
        <v>1020</v>
      </c>
      <c r="AJ17" s="314">
        <f>SUM(AJ18:AJ20)</f>
        <v>1060</v>
      </c>
    </row>
    <row r="18" spans="1:36">
      <c r="B18" s="56">
        <v>202</v>
      </c>
      <c r="C18" t="s">
        <v>70</v>
      </c>
      <c r="D18" s="146">
        <v>1586</v>
      </c>
      <c r="E18" s="146">
        <v>1349</v>
      </c>
      <c r="F18" s="146">
        <v>968</v>
      </c>
      <c r="G18" s="146">
        <v>1073</v>
      </c>
      <c r="H18" s="146">
        <v>1140</v>
      </c>
      <c r="I18" s="146">
        <v>1140</v>
      </c>
      <c r="J18" s="146">
        <v>900</v>
      </c>
      <c r="K18" s="146">
        <v>879</v>
      </c>
      <c r="L18" s="146">
        <v>801</v>
      </c>
      <c r="M18" s="146">
        <v>895</v>
      </c>
      <c r="N18" s="146">
        <v>678</v>
      </c>
      <c r="O18" s="195">
        <v>607</v>
      </c>
      <c r="P18" s="195">
        <v>619</v>
      </c>
      <c r="Q18" s="195">
        <v>632</v>
      </c>
      <c r="R18" s="195">
        <v>771</v>
      </c>
      <c r="S18" s="195">
        <v>775</v>
      </c>
      <c r="T18" s="195">
        <v>691</v>
      </c>
      <c r="U18" s="313">
        <v>607</v>
      </c>
      <c r="V18" s="313">
        <v>621</v>
      </c>
      <c r="W18" s="313">
        <v>590</v>
      </c>
      <c r="X18" s="313">
        <v>559</v>
      </c>
      <c r="Y18" s="313">
        <v>562</v>
      </c>
      <c r="Z18" s="313">
        <v>565</v>
      </c>
      <c r="AA18" s="313">
        <v>553</v>
      </c>
      <c r="AB18" s="313">
        <v>460</v>
      </c>
      <c r="AC18" s="313">
        <v>490</v>
      </c>
      <c r="AD18" s="313">
        <v>470</v>
      </c>
      <c r="AE18" s="313">
        <v>490</v>
      </c>
      <c r="AF18" s="313">
        <v>430</v>
      </c>
      <c r="AG18" s="313">
        <v>350</v>
      </c>
      <c r="AH18" s="313">
        <v>350</v>
      </c>
      <c r="AI18" s="313">
        <v>340</v>
      </c>
      <c r="AJ18" s="313">
        <f>AJ73</f>
        <v>350</v>
      </c>
    </row>
    <row r="19" spans="1:36">
      <c r="B19" s="56">
        <v>204</v>
      </c>
      <c r="C19" t="s">
        <v>72</v>
      </c>
      <c r="D19" s="146">
        <v>1910</v>
      </c>
      <c r="E19" s="146">
        <v>2000</v>
      </c>
      <c r="F19" s="146">
        <v>1644</v>
      </c>
      <c r="G19" s="146">
        <v>1970</v>
      </c>
      <c r="H19" s="146">
        <v>2060</v>
      </c>
      <c r="I19" s="146">
        <v>2060</v>
      </c>
      <c r="J19" s="146">
        <v>1710</v>
      </c>
      <c r="K19" s="146">
        <v>1575</v>
      </c>
      <c r="L19" s="146">
        <v>1444</v>
      </c>
      <c r="M19" s="146">
        <v>1768</v>
      </c>
      <c r="N19" s="146">
        <v>1294</v>
      </c>
      <c r="O19" s="195">
        <v>1143</v>
      </c>
      <c r="P19" s="195">
        <v>1177</v>
      </c>
      <c r="Q19" s="195">
        <v>1183</v>
      </c>
      <c r="R19" s="195">
        <v>1523</v>
      </c>
      <c r="S19" s="195">
        <v>1433</v>
      </c>
      <c r="T19" s="195">
        <v>1251</v>
      </c>
      <c r="U19" s="313">
        <v>1114</v>
      </c>
      <c r="V19" s="313">
        <v>1147</v>
      </c>
      <c r="W19" s="313">
        <v>1117</v>
      </c>
      <c r="X19" s="313">
        <v>1141</v>
      </c>
      <c r="Y19" s="313">
        <v>1201</v>
      </c>
      <c r="Z19" s="313">
        <v>1215</v>
      </c>
      <c r="AA19" s="313">
        <v>1200</v>
      </c>
      <c r="AB19" s="313">
        <v>580</v>
      </c>
      <c r="AC19" s="313">
        <v>640</v>
      </c>
      <c r="AD19" s="313">
        <v>620</v>
      </c>
      <c r="AE19" s="313">
        <v>640</v>
      </c>
      <c r="AF19" s="313">
        <v>570</v>
      </c>
      <c r="AG19" s="313">
        <v>690</v>
      </c>
      <c r="AH19" s="313">
        <v>680</v>
      </c>
      <c r="AI19" s="313">
        <v>680</v>
      </c>
      <c r="AJ19" s="313">
        <f>AJ75</f>
        <v>710</v>
      </c>
    </row>
    <row r="20" spans="1:36">
      <c r="B20" s="56">
        <v>206</v>
      </c>
      <c r="C20" t="s">
        <v>74</v>
      </c>
      <c r="D20" s="146">
        <v>29</v>
      </c>
      <c r="E20" s="146">
        <v>31</v>
      </c>
      <c r="F20" s="146">
        <v>26</v>
      </c>
      <c r="G20" s="146">
        <v>30</v>
      </c>
      <c r="H20" s="146">
        <v>30</v>
      </c>
      <c r="I20" s="146">
        <v>30</v>
      </c>
      <c r="J20" s="146">
        <v>10</v>
      </c>
      <c r="K20" s="146">
        <v>13</v>
      </c>
      <c r="L20" s="146">
        <v>11</v>
      </c>
      <c r="M20" s="146">
        <v>15</v>
      </c>
      <c r="N20" s="146">
        <v>11</v>
      </c>
      <c r="O20" s="195">
        <v>11</v>
      </c>
      <c r="P20" s="195">
        <v>11</v>
      </c>
      <c r="Q20" s="195">
        <v>10</v>
      </c>
      <c r="R20" s="195">
        <v>12</v>
      </c>
      <c r="S20" s="195">
        <v>14</v>
      </c>
      <c r="T20" s="195">
        <v>14</v>
      </c>
      <c r="U20" s="313">
        <v>5</v>
      </c>
      <c r="V20" s="313">
        <v>5</v>
      </c>
      <c r="W20" s="313">
        <v>5</v>
      </c>
      <c r="X20" s="313">
        <v>5</v>
      </c>
      <c r="Y20" s="313">
        <v>5</v>
      </c>
      <c r="Z20" s="313">
        <v>5</v>
      </c>
      <c r="AA20" s="313">
        <v>5</v>
      </c>
      <c r="AB20" s="313">
        <v>0</v>
      </c>
      <c r="AC20" s="313">
        <v>0</v>
      </c>
      <c r="AD20" s="313">
        <v>0</v>
      </c>
      <c r="AE20" s="313">
        <v>0</v>
      </c>
      <c r="AF20" s="313">
        <v>0</v>
      </c>
      <c r="AG20" s="313">
        <v>0</v>
      </c>
      <c r="AH20" s="313">
        <v>0</v>
      </c>
      <c r="AI20" s="313">
        <v>0</v>
      </c>
      <c r="AJ20" s="313">
        <f>AJ77</f>
        <v>0</v>
      </c>
    </row>
    <row r="21" spans="1:36">
      <c r="A21" t="s">
        <v>133</v>
      </c>
      <c r="B21" s="56"/>
      <c r="C21" t="s">
        <v>47</v>
      </c>
      <c r="D21" s="146">
        <v>8592</v>
      </c>
      <c r="E21" s="146">
        <v>8463</v>
      </c>
      <c r="F21" s="146">
        <v>7953</v>
      </c>
      <c r="G21" s="146">
        <v>8211</v>
      </c>
      <c r="H21" s="146">
        <v>8720</v>
      </c>
      <c r="I21" s="146">
        <v>8720</v>
      </c>
      <c r="J21" s="146">
        <v>8040</v>
      </c>
      <c r="K21" s="146">
        <v>7873</v>
      </c>
      <c r="L21" s="146">
        <v>7484</v>
      </c>
      <c r="M21" s="146">
        <v>7093</v>
      </c>
      <c r="N21" s="146">
        <v>7027</v>
      </c>
      <c r="O21" s="195">
        <v>6787</v>
      </c>
      <c r="P21" s="195">
        <v>6748</v>
      </c>
      <c r="Q21" s="195">
        <v>7192</v>
      </c>
      <c r="R21" s="195">
        <v>7264</v>
      </c>
      <c r="S21" s="195">
        <v>6843</v>
      </c>
      <c r="T21" s="195">
        <v>6635</v>
      </c>
      <c r="U21" s="313">
        <v>6551</v>
      </c>
      <c r="V21" s="313">
        <v>6794</v>
      </c>
      <c r="W21" s="313">
        <v>6605</v>
      </c>
      <c r="X21" s="313">
        <v>6598</v>
      </c>
      <c r="Y21" s="313">
        <v>6669</v>
      </c>
      <c r="Z21" s="313">
        <v>6939</v>
      </c>
      <c r="AA21" s="313">
        <v>6729</v>
      </c>
      <c r="AB21" s="313">
        <v>7010</v>
      </c>
      <c r="AC21" s="313">
        <v>7500</v>
      </c>
      <c r="AD21" s="313">
        <v>7750</v>
      </c>
      <c r="AE21" s="313">
        <v>7670</v>
      </c>
      <c r="AF21" s="313">
        <v>7180</v>
      </c>
      <c r="AG21" s="313">
        <v>7300</v>
      </c>
      <c r="AH21" s="313">
        <v>7070</v>
      </c>
      <c r="AI21" s="313">
        <v>6930</v>
      </c>
      <c r="AJ21" s="313">
        <f>SUM(AJ22:AJ26)</f>
        <v>7250</v>
      </c>
    </row>
    <row r="22" spans="1:36">
      <c r="B22" s="56">
        <v>207</v>
      </c>
      <c r="C22" t="s">
        <v>75</v>
      </c>
      <c r="D22" s="146">
        <v>1280</v>
      </c>
      <c r="E22" s="146">
        <v>1214</v>
      </c>
      <c r="F22" s="146">
        <v>995</v>
      </c>
      <c r="G22" s="146">
        <v>1082</v>
      </c>
      <c r="H22" s="146">
        <v>1020</v>
      </c>
      <c r="I22" s="146">
        <v>1020</v>
      </c>
      <c r="J22" s="146">
        <v>920</v>
      </c>
      <c r="K22" s="146">
        <v>906</v>
      </c>
      <c r="L22" s="146">
        <v>850</v>
      </c>
      <c r="M22" s="146">
        <v>907</v>
      </c>
      <c r="N22" s="146">
        <v>759</v>
      </c>
      <c r="O22" s="195">
        <v>688</v>
      </c>
      <c r="P22" s="195">
        <v>678</v>
      </c>
      <c r="Q22" s="195">
        <v>1118</v>
      </c>
      <c r="R22" s="195">
        <v>751</v>
      </c>
      <c r="S22" s="195">
        <v>1069</v>
      </c>
      <c r="T22" s="195">
        <v>966</v>
      </c>
      <c r="U22" s="313">
        <v>893</v>
      </c>
      <c r="V22" s="313">
        <v>899</v>
      </c>
      <c r="W22" s="313">
        <v>857</v>
      </c>
      <c r="X22" s="313">
        <v>838</v>
      </c>
      <c r="Y22" s="313">
        <v>848</v>
      </c>
      <c r="Z22" s="313">
        <v>870</v>
      </c>
      <c r="AA22" s="313">
        <v>833</v>
      </c>
      <c r="AB22" s="313">
        <v>650</v>
      </c>
      <c r="AC22" s="313">
        <v>690</v>
      </c>
      <c r="AD22" s="313">
        <v>690</v>
      </c>
      <c r="AE22" s="313">
        <v>680</v>
      </c>
      <c r="AF22" s="313">
        <v>640</v>
      </c>
      <c r="AG22" s="313">
        <v>580</v>
      </c>
      <c r="AH22" s="313">
        <v>590</v>
      </c>
      <c r="AI22" s="313">
        <v>610</v>
      </c>
      <c r="AJ22" s="313">
        <f>AJ78</f>
        <v>640</v>
      </c>
    </row>
    <row r="23" spans="1:36">
      <c r="B23" s="56">
        <v>214</v>
      </c>
      <c r="C23" t="s">
        <v>81</v>
      </c>
      <c r="D23" s="146">
        <v>1561</v>
      </c>
      <c r="E23" s="146">
        <v>1592</v>
      </c>
      <c r="F23" s="146">
        <v>1511</v>
      </c>
      <c r="G23" s="146">
        <v>1434</v>
      </c>
      <c r="H23" s="146">
        <v>1510</v>
      </c>
      <c r="I23" s="146">
        <v>1510</v>
      </c>
      <c r="J23" s="146">
        <v>1530</v>
      </c>
      <c r="K23" s="146">
        <v>1488</v>
      </c>
      <c r="L23" s="146">
        <v>1396</v>
      </c>
      <c r="M23" s="146">
        <v>1386</v>
      </c>
      <c r="N23" s="146">
        <v>1371</v>
      </c>
      <c r="O23" s="195">
        <v>1288</v>
      </c>
      <c r="P23" s="195">
        <v>1248</v>
      </c>
      <c r="Q23" s="195">
        <v>1256</v>
      </c>
      <c r="R23" s="195">
        <v>1648</v>
      </c>
      <c r="S23" s="195">
        <v>1320</v>
      </c>
      <c r="T23" s="195">
        <v>1279</v>
      </c>
      <c r="U23" s="313">
        <v>1340</v>
      </c>
      <c r="V23" s="313">
        <v>1398</v>
      </c>
      <c r="W23" s="313">
        <v>1357</v>
      </c>
      <c r="X23" s="313">
        <v>1353</v>
      </c>
      <c r="Y23" s="313">
        <v>1375</v>
      </c>
      <c r="Z23" s="313">
        <v>1433</v>
      </c>
      <c r="AA23" s="313">
        <v>1369</v>
      </c>
      <c r="AB23" s="313">
        <v>1330</v>
      </c>
      <c r="AC23" s="313">
        <v>1390</v>
      </c>
      <c r="AD23" s="313">
        <v>1450</v>
      </c>
      <c r="AE23" s="313">
        <v>1460</v>
      </c>
      <c r="AF23" s="313">
        <v>1380</v>
      </c>
      <c r="AG23" s="313">
        <v>1720</v>
      </c>
      <c r="AH23" s="313">
        <v>1680</v>
      </c>
      <c r="AI23" s="313">
        <v>1620</v>
      </c>
      <c r="AJ23" s="313">
        <f>AJ84</f>
        <v>1650</v>
      </c>
    </row>
    <row r="24" spans="1:36">
      <c r="B24" s="56">
        <v>217</v>
      </c>
      <c r="C24" t="s">
        <v>84</v>
      </c>
      <c r="D24" s="146">
        <v>1012</v>
      </c>
      <c r="E24" s="146">
        <v>1012</v>
      </c>
      <c r="F24" s="146">
        <v>846</v>
      </c>
      <c r="G24" s="146">
        <v>890</v>
      </c>
      <c r="H24" s="146">
        <v>970</v>
      </c>
      <c r="I24" s="146">
        <v>970</v>
      </c>
      <c r="J24" s="146">
        <v>880</v>
      </c>
      <c r="K24" s="146">
        <v>835</v>
      </c>
      <c r="L24" s="146">
        <v>880</v>
      </c>
      <c r="M24" s="146">
        <v>917</v>
      </c>
      <c r="N24" s="146">
        <v>896</v>
      </c>
      <c r="O24" s="195">
        <v>802</v>
      </c>
      <c r="P24" s="195">
        <v>783</v>
      </c>
      <c r="Q24" s="195">
        <v>732</v>
      </c>
      <c r="R24" s="195">
        <v>722</v>
      </c>
      <c r="S24" s="195">
        <v>720</v>
      </c>
      <c r="T24" s="195">
        <v>628</v>
      </c>
      <c r="U24" s="313">
        <v>634</v>
      </c>
      <c r="V24" s="313">
        <v>634</v>
      </c>
      <c r="W24" s="313">
        <v>602</v>
      </c>
      <c r="X24" s="313">
        <v>582</v>
      </c>
      <c r="Y24" s="313">
        <v>573</v>
      </c>
      <c r="Z24" s="313">
        <v>565</v>
      </c>
      <c r="AA24" s="313">
        <v>540</v>
      </c>
      <c r="AB24" s="313">
        <v>510</v>
      </c>
      <c r="AC24" s="313">
        <v>520</v>
      </c>
      <c r="AD24" s="313">
        <v>520</v>
      </c>
      <c r="AE24" s="313">
        <v>540</v>
      </c>
      <c r="AF24" s="313">
        <v>490</v>
      </c>
      <c r="AG24" s="313">
        <v>490</v>
      </c>
      <c r="AH24" s="313">
        <v>480</v>
      </c>
      <c r="AI24" s="313">
        <v>440</v>
      </c>
      <c r="AJ24" s="313">
        <f>AJ87</f>
        <v>490</v>
      </c>
    </row>
    <row r="25" spans="1:36">
      <c r="B25" s="56">
        <v>219</v>
      </c>
      <c r="C25" t="s">
        <v>86</v>
      </c>
      <c r="D25" s="146">
        <v>3936</v>
      </c>
      <c r="E25" s="146">
        <v>3844</v>
      </c>
      <c r="F25" s="146">
        <v>3885</v>
      </c>
      <c r="G25" s="146">
        <v>4059</v>
      </c>
      <c r="H25" s="146">
        <v>4430</v>
      </c>
      <c r="I25" s="146">
        <v>4430</v>
      </c>
      <c r="J25" s="146">
        <v>3960</v>
      </c>
      <c r="K25" s="146">
        <v>3956</v>
      </c>
      <c r="L25" s="146">
        <v>3687</v>
      </c>
      <c r="M25" s="146">
        <v>3265</v>
      </c>
      <c r="N25" s="146">
        <v>3403</v>
      </c>
      <c r="O25" s="195">
        <v>3458</v>
      </c>
      <c r="P25" s="195">
        <v>3521</v>
      </c>
      <c r="Q25" s="195">
        <v>3586</v>
      </c>
      <c r="R25" s="195">
        <v>3647</v>
      </c>
      <c r="S25" s="195">
        <v>3259</v>
      </c>
      <c r="T25" s="195">
        <v>3296</v>
      </c>
      <c r="U25" s="313">
        <v>3206</v>
      </c>
      <c r="V25" s="313">
        <v>3365</v>
      </c>
      <c r="W25" s="313">
        <v>3306</v>
      </c>
      <c r="X25" s="313">
        <v>3344</v>
      </c>
      <c r="Y25" s="313">
        <v>3384</v>
      </c>
      <c r="Z25" s="313">
        <v>3565</v>
      </c>
      <c r="AA25" s="313">
        <v>3503</v>
      </c>
      <c r="AB25" s="313">
        <v>3950</v>
      </c>
      <c r="AC25" s="313">
        <v>4290</v>
      </c>
      <c r="AD25" s="313">
        <v>4450</v>
      </c>
      <c r="AE25" s="313">
        <v>4330</v>
      </c>
      <c r="AF25" s="313">
        <v>4050</v>
      </c>
      <c r="AG25" s="313">
        <v>3870</v>
      </c>
      <c r="AH25" s="313">
        <v>3710</v>
      </c>
      <c r="AI25" s="313">
        <v>3650</v>
      </c>
      <c r="AJ25" s="313">
        <f>AJ89</f>
        <v>3810</v>
      </c>
    </row>
    <row r="26" spans="1:36">
      <c r="B26" s="56">
        <v>301</v>
      </c>
      <c r="C26" t="s">
        <v>88</v>
      </c>
      <c r="D26" s="146">
        <v>803</v>
      </c>
      <c r="E26" s="146">
        <v>801</v>
      </c>
      <c r="F26" s="146">
        <v>716</v>
      </c>
      <c r="G26" s="146">
        <v>746</v>
      </c>
      <c r="H26" s="146">
        <v>790</v>
      </c>
      <c r="I26" s="146">
        <v>790</v>
      </c>
      <c r="J26" s="146">
        <v>750</v>
      </c>
      <c r="K26" s="146">
        <v>688</v>
      </c>
      <c r="L26" s="146">
        <v>671</v>
      </c>
      <c r="M26" s="146">
        <v>618</v>
      </c>
      <c r="N26" s="146">
        <v>598</v>
      </c>
      <c r="O26" s="195">
        <v>551</v>
      </c>
      <c r="P26" s="195">
        <v>518</v>
      </c>
      <c r="Q26" s="195">
        <v>500</v>
      </c>
      <c r="R26" s="195">
        <v>496</v>
      </c>
      <c r="S26" s="195">
        <v>475</v>
      </c>
      <c r="T26" s="195">
        <v>466</v>
      </c>
      <c r="U26" s="313">
        <v>478</v>
      </c>
      <c r="V26" s="313">
        <v>498</v>
      </c>
      <c r="W26" s="313">
        <v>483</v>
      </c>
      <c r="X26" s="313">
        <v>481</v>
      </c>
      <c r="Y26" s="313">
        <v>489</v>
      </c>
      <c r="Z26" s="313">
        <v>506</v>
      </c>
      <c r="AA26" s="313">
        <v>484</v>
      </c>
      <c r="AB26" s="313">
        <v>570</v>
      </c>
      <c r="AC26" s="313">
        <v>610</v>
      </c>
      <c r="AD26" s="313">
        <v>640</v>
      </c>
      <c r="AE26" s="313">
        <v>660</v>
      </c>
      <c r="AF26" s="313">
        <v>620</v>
      </c>
      <c r="AG26" s="313">
        <v>640</v>
      </c>
      <c r="AH26" s="313">
        <v>610</v>
      </c>
      <c r="AI26" s="313">
        <v>610</v>
      </c>
      <c r="AJ26" s="313">
        <f>AJ100</f>
        <v>660</v>
      </c>
    </row>
    <row r="27" spans="1:36">
      <c r="A27" t="s">
        <v>116</v>
      </c>
      <c r="B27" s="56"/>
      <c r="C27" t="s">
        <v>59</v>
      </c>
      <c r="D27" s="146">
        <v>12163</v>
      </c>
      <c r="E27" s="146">
        <v>11927</v>
      </c>
      <c r="F27" s="146">
        <v>11312</v>
      </c>
      <c r="G27" s="146">
        <v>11753</v>
      </c>
      <c r="H27" s="146">
        <v>12500</v>
      </c>
      <c r="I27" s="146">
        <v>12500</v>
      </c>
      <c r="J27" s="146">
        <v>11840</v>
      </c>
      <c r="K27" s="146">
        <v>10997</v>
      </c>
      <c r="L27" s="146">
        <v>9905</v>
      </c>
      <c r="M27" s="146">
        <v>9334</v>
      </c>
      <c r="N27" s="146">
        <v>10104</v>
      </c>
      <c r="O27" s="195">
        <v>9891</v>
      </c>
      <c r="P27" s="195">
        <v>9476</v>
      </c>
      <c r="Q27" s="195">
        <v>10128</v>
      </c>
      <c r="R27" s="195">
        <v>9956</v>
      </c>
      <c r="S27" s="195">
        <v>8744</v>
      </c>
      <c r="T27" s="195">
        <v>8114</v>
      </c>
      <c r="U27" s="314">
        <v>7516</v>
      </c>
      <c r="V27" s="314">
        <v>7840</v>
      </c>
      <c r="W27" s="314">
        <v>7914</v>
      </c>
      <c r="X27" s="314">
        <v>7339</v>
      </c>
      <c r="Y27" s="314">
        <v>7502</v>
      </c>
      <c r="Z27" s="314">
        <v>7825</v>
      </c>
      <c r="AA27" s="314">
        <v>7644</v>
      </c>
      <c r="AB27" s="314">
        <v>5960</v>
      </c>
      <c r="AC27" s="314">
        <v>6310</v>
      </c>
      <c r="AD27" s="314">
        <v>6470</v>
      </c>
      <c r="AE27" s="314">
        <v>6640</v>
      </c>
      <c r="AF27" s="314">
        <v>6160</v>
      </c>
      <c r="AG27" s="314">
        <v>6230</v>
      </c>
      <c r="AH27" s="314">
        <v>5870</v>
      </c>
      <c r="AI27" s="314">
        <v>5800</v>
      </c>
      <c r="AJ27" s="314">
        <f>SUM(AJ28:AJ32)</f>
        <v>6230</v>
      </c>
    </row>
    <row r="28" spans="1:36">
      <c r="B28" s="56">
        <v>203</v>
      </c>
      <c r="C28" t="s">
        <v>71</v>
      </c>
      <c r="D28" s="146">
        <v>2716</v>
      </c>
      <c r="E28" s="146">
        <v>2553</v>
      </c>
      <c r="F28" s="146">
        <v>2259</v>
      </c>
      <c r="G28" s="146">
        <v>2595</v>
      </c>
      <c r="H28" s="146">
        <v>2610</v>
      </c>
      <c r="I28" s="146">
        <v>2610</v>
      </c>
      <c r="J28" s="146">
        <v>2510</v>
      </c>
      <c r="K28" s="146">
        <v>2163</v>
      </c>
      <c r="L28" s="146">
        <v>2180</v>
      </c>
      <c r="M28" s="146">
        <v>2059</v>
      </c>
      <c r="N28" s="146">
        <v>1937</v>
      </c>
      <c r="O28" s="195">
        <v>1827</v>
      </c>
      <c r="P28" s="195">
        <v>1781</v>
      </c>
      <c r="Q28" s="195">
        <v>2235</v>
      </c>
      <c r="R28" s="195">
        <v>2361</v>
      </c>
      <c r="S28" s="195">
        <v>2094</v>
      </c>
      <c r="T28" s="195">
        <v>1717</v>
      </c>
      <c r="U28" s="313">
        <v>1342</v>
      </c>
      <c r="V28" s="313">
        <v>1395</v>
      </c>
      <c r="W28" s="313">
        <v>1400</v>
      </c>
      <c r="X28" s="313">
        <v>1280</v>
      </c>
      <c r="Y28" s="313">
        <v>1291</v>
      </c>
      <c r="Z28" s="313">
        <v>1326</v>
      </c>
      <c r="AA28" s="313">
        <v>1280</v>
      </c>
      <c r="AB28" s="313">
        <v>1390</v>
      </c>
      <c r="AC28" s="313">
        <v>1450</v>
      </c>
      <c r="AD28" s="313">
        <v>1500</v>
      </c>
      <c r="AE28" s="313">
        <v>1550</v>
      </c>
      <c r="AF28" s="313">
        <v>1360</v>
      </c>
      <c r="AG28" s="313">
        <v>1350</v>
      </c>
      <c r="AH28" s="313">
        <v>1310</v>
      </c>
      <c r="AI28" s="313">
        <v>1280</v>
      </c>
      <c r="AJ28" s="313">
        <f>AJ74</f>
        <v>1370</v>
      </c>
    </row>
    <row r="29" spans="1:36">
      <c r="B29" s="56">
        <v>210</v>
      </c>
      <c r="C29" t="s">
        <v>78</v>
      </c>
      <c r="D29" s="146">
        <v>4831</v>
      </c>
      <c r="E29" s="146">
        <v>4923</v>
      </c>
      <c r="F29" s="146">
        <v>4823</v>
      </c>
      <c r="G29" s="146">
        <v>4851</v>
      </c>
      <c r="H29" s="146">
        <v>5300</v>
      </c>
      <c r="I29" s="146">
        <v>5300</v>
      </c>
      <c r="J29" s="146">
        <v>4930</v>
      </c>
      <c r="K29" s="146">
        <v>4805</v>
      </c>
      <c r="L29" s="146">
        <v>4041</v>
      </c>
      <c r="M29" s="146">
        <v>3924</v>
      </c>
      <c r="N29" s="146">
        <v>4376</v>
      </c>
      <c r="O29" s="195">
        <v>4437</v>
      </c>
      <c r="P29" s="195">
        <v>4240</v>
      </c>
      <c r="Q29" s="195">
        <v>3881</v>
      </c>
      <c r="R29" s="195">
        <v>3669</v>
      </c>
      <c r="S29" s="195">
        <v>3271</v>
      </c>
      <c r="T29" s="195">
        <v>3330</v>
      </c>
      <c r="U29" s="313">
        <v>3315</v>
      </c>
      <c r="V29" s="313">
        <v>3420</v>
      </c>
      <c r="W29" s="313">
        <v>3459</v>
      </c>
      <c r="X29" s="313">
        <v>3225</v>
      </c>
      <c r="Y29" s="313">
        <v>3310</v>
      </c>
      <c r="Z29" s="313">
        <v>3445</v>
      </c>
      <c r="AA29" s="313">
        <v>3381</v>
      </c>
      <c r="AB29" s="313">
        <v>2370</v>
      </c>
      <c r="AC29" s="313">
        <v>2540</v>
      </c>
      <c r="AD29" s="313">
        <v>2590</v>
      </c>
      <c r="AE29" s="313">
        <v>2600</v>
      </c>
      <c r="AF29" s="313">
        <v>2440</v>
      </c>
      <c r="AG29" s="313">
        <v>2380</v>
      </c>
      <c r="AH29" s="313">
        <v>2220</v>
      </c>
      <c r="AI29" s="313">
        <v>2190</v>
      </c>
      <c r="AJ29" s="313">
        <f>AJ81</f>
        <v>2390</v>
      </c>
    </row>
    <row r="30" spans="1:36">
      <c r="B30" s="56">
        <v>216</v>
      </c>
      <c r="C30" t="s">
        <v>83</v>
      </c>
      <c r="D30" s="146">
        <v>588</v>
      </c>
      <c r="E30" s="146">
        <v>574</v>
      </c>
      <c r="F30" s="146">
        <v>571</v>
      </c>
      <c r="G30" s="146">
        <v>554</v>
      </c>
      <c r="H30" s="146">
        <v>590</v>
      </c>
      <c r="I30" s="146">
        <v>590</v>
      </c>
      <c r="J30" s="146">
        <v>540</v>
      </c>
      <c r="K30" s="146">
        <v>499</v>
      </c>
      <c r="L30" s="146">
        <v>446</v>
      </c>
      <c r="M30" s="146">
        <v>410</v>
      </c>
      <c r="N30" s="146">
        <v>878</v>
      </c>
      <c r="O30" s="195">
        <v>776</v>
      </c>
      <c r="P30" s="195">
        <v>764</v>
      </c>
      <c r="Q30" s="195">
        <v>796</v>
      </c>
      <c r="R30" s="195">
        <v>638</v>
      </c>
      <c r="S30" s="195">
        <v>339</v>
      </c>
      <c r="T30" s="195">
        <v>341</v>
      </c>
      <c r="U30" s="313">
        <v>313</v>
      </c>
      <c r="V30" s="313">
        <v>322</v>
      </c>
      <c r="W30" s="313">
        <v>322</v>
      </c>
      <c r="X30" s="313">
        <v>297</v>
      </c>
      <c r="Y30" s="313">
        <v>306</v>
      </c>
      <c r="Z30" s="313">
        <v>316</v>
      </c>
      <c r="AA30" s="313">
        <v>310</v>
      </c>
      <c r="AB30" s="313">
        <v>200</v>
      </c>
      <c r="AC30" s="313">
        <v>210</v>
      </c>
      <c r="AD30" s="313">
        <v>210</v>
      </c>
      <c r="AE30" s="313">
        <v>220</v>
      </c>
      <c r="AF30" s="313">
        <v>200</v>
      </c>
      <c r="AG30" s="313">
        <v>350</v>
      </c>
      <c r="AH30" s="313">
        <v>360</v>
      </c>
      <c r="AI30" s="313">
        <v>400</v>
      </c>
      <c r="AJ30" s="313">
        <f>AJ86</f>
        <v>400</v>
      </c>
    </row>
    <row r="31" spans="1:36">
      <c r="B31" s="56">
        <v>381</v>
      </c>
      <c r="C31" t="s">
        <v>89</v>
      </c>
      <c r="D31" s="146">
        <v>3878</v>
      </c>
      <c r="E31" s="146">
        <v>3740</v>
      </c>
      <c r="F31" s="146">
        <v>3514</v>
      </c>
      <c r="G31" s="146">
        <v>3606</v>
      </c>
      <c r="H31" s="146">
        <v>3840</v>
      </c>
      <c r="I31" s="146">
        <v>3840</v>
      </c>
      <c r="J31" s="146">
        <v>3690</v>
      </c>
      <c r="K31" s="146">
        <v>3384</v>
      </c>
      <c r="L31" s="146">
        <v>3105</v>
      </c>
      <c r="M31" s="146">
        <v>2811</v>
      </c>
      <c r="N31" s="146">
        <v>2799</v>
      </c>
      <c r="O31" s="195">
        <v>2748</v>
      </c>
      <c r="P31" s="195">
        <v>2591</v>
      </c>
      <c r="Q31" s="195">
        <v>3125</v>
      </c>
      <c r="R31" s="195">
        <v>3198</v>
      </c>
      <c r="S31" s="195">
        <v>2962</v>
      </c>
      <c r="T31" s="195">
        <v>2645</v>
      </c>
      <c r="U31" s="313">
        <v>2471</v>
      </c>
      <c r="V31" s="313">
        <v>2626</v>
      </c>
      <c r="W31" s="313">
        <v>2659</v>
      </c>
      <c r="X31" s="313">
        <v>2468</v>
      </c>
      <c r="Y31" s="313">
        <v>2527</v>
      </c>
      <c r="Z31" s="313">
        <v>2668</v>
      </c>
      <c r="AA31" s="313">
        <v>2612</v>
      </c>
      <c r="AB31" s="313">
        <v>1940</v>
      </c>
      <c r="AC31" s="313">
        <v>2050</v>
      </c>
      <c r="AD31" s="313">
        <v>2110</v>
      </c>
      <c r="AE31" s="313">
        <v>2210</v>
      </c>
      <c r="AF31" s="313">
        <v>2110</v>
      </c>
      <c r="AG31" s="313">
        <v>2090</v>
      </c>
      <c r="AH31" s="313">
        <v>1930</v>
      </c>
      <c r="AI31" s="313">
        <v>1880</v>
      </c>
      <c r="AJ31" s="313">
        <f>AJ102</f>
        <v>2020</v>
      </c>
    </row>
    <row r="32" spans="1:36">
      <c r="B32" s="56">
        <v>382</v>
      </c>
      <c r="C32" t="s">
        <v>90</v>
      </c>
      <c r="D32" s="146">
        <v>150</v>
      </c>
      <c r="E32" s="146">
        <v>137</v>
      </c>
      <c r="F32" s="146">
        <v>145</v>
      </c>
      <c r="G32" s="146">
        <v>147</v>
      </c>
      <c r="H32" s="146">
        <v>160</v>
      </c>
      <c r="I32" s="146">
        <v>160</v>
      </c>
      <c r="J32" s="146">
        <v>170</v>
      </c>
      <c r="K32" s="146">
        <v>146</v>
      </c>
      <c r="L32" s="146">
        <v>133</v>
      </c>
      <c r="M32" s="146">
        <v>130</v>
      </c>
      <c r="N32" s="146">
        <v>114</v>
      </c>
      <c r="O32" s="195">
        <v>103</v>
      </c>
      <c r="P32" s="195">
        <v>100</v>
      </c>
      <c r="Q32" s="195">
        <v>91</v>
      </c>
      <c r="R32" s="195">
        <v>90</v>
      </c>
      <c r="S32" s="195">
        <v>78</v>
      </c>
      <c r="T32" s="195">
        <v>81</v>
      </c>
      <c r="U32" s="313">
        <v>75</v>
      </c>
      <c r="V32" s="313">
        <v>77</v>
      </c>
      <c r="W32" s="313">
        <v>74</v>
      </c>
      <c r="X32" s="313">
        <v>69</v>
      </c>
      <c r="Y32" s="313">
        <v>68</v>
      </c>
      <c r="Z32" s="313">
        <v>70</v>
      </c>
      <c r="AA32" s="313">
        <v>61</v>
      </c>
      <c r="AB32" s="313">
        <v>60</v>
      </c>
      <c r="AC32" s="313">
        <v>60</v>
      </c>
      <c r="AD32" s="313">
        <v>60</v>
      </c>
      <c r="AE32" s="313">
        <v>60</v>
      </c>
      <c r="AF32" s="313">
        <v>50</v>
      </c>
      <c r="AG32" s="313">
        <v>60</v>
      </c>
      <c r="AH32" s="313">
        <v>50</v>
      </c>
      <c r="AI32" s="313">
        <v>50</v>
      </c>
      <c r="AJ32" s="313">
        <f>AJ103</f>
        <v>50</v>
      </c>
    </row>
    <row r="33" spans="1:36">
      <c r="A33" t="s">
        <v>133</v>
      </c>
      <c r="B33" s="56"/>
      <c r="C33" t="s">
        <v>48</v>
      </c>
      <c r="D33" s="146">
        <v>33435</v>
      </c>
      <c r="E33" s="146">
        <v>33629</v>
      </c>
      <c r="F33" s="146">
        <v>33177</v>
      </c>
      <c r="G33" s="146">
        <v>33641</v>
      </c>
      <c r="H33" s="146">
        <v>36090</v>
      </c>
      <c r="I33" s="146">
        <v>36090</v>
      </c>
      <c r="J33" s="146">
        <v>32930</v>
      </c>
      <c r="K33" s="146">
        <v>31485</v>
      </c>
      <c r="L33" s="146">
        <v>29424</v>
      </c>
      <c r="M33" s="146">
        <v>27505</v>
      </c>
      <c r="N33" s="146">
        <v>27853</v>
      </c>
      <c r="O33" s="195">
        <v>26614</v>
      </c>
      <c r="P33" s="195">
        <v>25797</v>
      </c>
      <c r="Q33" s="195">
        <v>25317</v>
      </c>
      <c r="R33" s="195">
        <v>23940</v>
      </c>
      <c r="S33" s="195">
        <v>22750</v>
      </c>
      <c r="T33" s="195">
        <v>22317</v>
      </c>
      <c r="U33" s="313">
        <v>21367</v>
      </c>
      <c r="V33" s="313">
        <v>22376</v>
      </c>
      <c r="W33" s="313">
        <v>22757</v>
      </c>
      <c r="X33" s="313">
        <v>21578</v>
      </c>
      <c r="Y33" s="313">
        <v>22234</v>
      </c>
      <c r="Z33" s="313">
        <v>23476</v>
      </c>
      <c r="AA33" s="313">
        <v>23059</v>
      </c>
      <c r="AB33" s="313">
        <v>17890</v>
      </c>
      <c r="AC33" s="313">
        <v>19360</v>
      </c>
      <c r="AD33" s="313">
        <v>20410</v>
      </c>
      <c r="AE33" s="313">
        <v>20500</v>
      </c>
      <c r="AF33" s="313">
        <v>19760</v>
      </c>
      <c r="AG33" s="313">
        <v>21480</v>
      </c>
      <c r="AH33" s="313">
        <v>20620</v>
      </c>
      <c r="AI33" s="313">
        <v>20950</v>
      </c>
      <c r="AJ33" s="313">
        <f>SUM(AJ34:AJ39)</f>
        <v>21310</v>
      </c>
    </row>
    <row r="34" spans="1:36">
      <c r="B34" s="56">
        <v>213</v>
      </c>
      <c r="C34" t="s">
        <v>134</v>
      </c>
      <c r="D34" s="146">
        <v>2653</v>
      </c>
      <c r="E34" s="146">
        <v>2699</v>
      </c>
      <c r="F34" s="146">
        <v>2480</v>
      </c>
      <c r="G34" s="146">
        <v>2762</v>
      </c>
      <c r="H34" s="146">
        <v>2920</v>
      </c>
      <c r="I34" s="146">
        <v>2920</v>
      </c>
      <c r="J34" s="146">
        <v>2660</v>
      </c>
      <c r="K34" s="146">
        <v>2682</v>
      </c>
      <c r="L34" s="146">
        <v>2761</v>
      </c>
      <c r="M34" s="146">
        <v>2558</v>
      </c>
      <c r="N34" s="146">
        <v>2437</v>
      </c>
      <c r="O34" s="195">
        <v>2237</v>
      </c>
      <c r="P34" s="195">
        <v>2200</v>
      </c>
      <c r="Q34" s="195">
        <v>2187</v>
      </c>
      <c r="R34" s="195">
        <v>2014</v>
      </c>
      <c r="S34" s="195">
        <v>1955</v>
      </c>
      <c r="T34" s="195">
        <v>1875</v>
      </c>
      <c r="U34" s="313">
        <v>1631</v>
      </c>
      <c r="V34" s="313">
        <v>1702</v>
      </c>
      <c r="W34" s="313">
        <v>1717</v>
      </c>
      <c r="X34" s="313">
        <v>1627</v>
      </c>
      <c r="Y34" s="313">
        <v>1657</v>
      </c>
      <c r="Z34" s="313">
        <v>1760</v>
      </c>
      <c r="AA34" s="313">
        <v>1724</v>
      </c>
      <c r="AB34" s="313">
        <v>1470</v>
      </c>
      <c r="AC34" s="313">
        <v>1650</v>
      </c>
      <c r="AD34" s="313">
        <v>1700</v>
      </c>
      <c r="AE34" s="313">
        <v>1620</v>
      </c>
      <c r="AF34" s="313">
        <v>1540</v>
      </c>
      <c r="AG34" s="313">
        <v>1440</v>
      </c>
      <c r="AH34" s="313">
        <v>1360</v>
      </c>
      <c r="AI34" s="313">
        <v>1360</v>
      </c>
      <c r="AJ34" s="313">
        <f>AJ83</f>
        <v>1440</v>
      </c>
    </row>
    <row r="35" spans="1:36">
      <c r="B35" s="56">
        <v>215</v>
      </c>
      <c r="C35" t="s">
        <v>135</v>
      </c>
      <c r="D35" s="146">
        <v>9648</v>
      </c>
      <c r="E35" s="146">
        <v>9712</v>
      </c>
      <c r="F35" s="146">
        <v>9240</v>
      </c>
      <c r="G35" s="146">
        <v>9230</v>
      </c>
      <c r="H35" s="146">
        <v>10050</v>
      </c>
      <c r="I35" s="146">
        <v>10050</v>
      </c>
      <c r="J35" s="146">
        <v>9150</v>
      </c>
      <c r="K35" s="146">
        <v>8416</v>
      </c>
      <c r="L35" s="146">
        <v>7649</v>
      </c>
      <c r="M35" s="146">
        <v>7083</v>
      </c>
      <c r="N35" s="146">
        <v>7394</v>
      </c>
      <c r="O35" s="195">
        <v>6698</v>
      </c>
      <c r="P35" s="195">
        <v>6713</v>
      </c>
      <c r="Q35" s="195">
        <v>6497</v>
      </c>
      <c r="R35" s="195">
        <v>6104</v>
      </c>
      <c r="S35" s="195">
        <v>5488</v>
      </c>
      <c r="T35" s="195">
        <v>5314</v>
      </c>
      <c r="U35" s="313">
        <v>5664</v>
      </c>
      <c r="V35" s="313">
        <v>6007</v>
      </c>
      <c r="W35" s="313">
        <v>6104</v>
      </c>
      <c r="X35" s="313">
        <v>5817</v>
      </c>
      <c r="Y35" s="313">
        <v>6050</v>
      </c>
      <c r="Z35" s="313">
        <v>6383</v>
      </c>
      <c r="AA35" s="313">
        <v>6237</v>
      </c>
      <c r="AB35" s="313">
        <v>4510</v>
      </c>
      <c r="AC35" s="313">
        <v>4930</v>
      </c>
      <c r="AD35" s="313">
        <v>5330</v>
      </c>
      <c r="AE35" s="313">
        <v>5230</v>
      </c>
      <c r="AF35" s="313">
        <v>4960</v>
      </c>
      <c r="AG35" s="313">
        <v>5900</v>
      </c>
      <c r="AH35" s="313">
        <v>5880</v>
      </c>
      <c r="AI35" s="313">
        <v>6430</v>
      </c>
      <c r="AJ35" s="313">
        <f>AJ85</f>
        <v>6480</v>
      </c>
    </row>
    <row r="36" spans="1:36">
      <c r="B36" s="56">
        <v>218</v>
      </c>
      <c r="C36" t="s">
        <v>85</v>
      </c>
      <c r="D36" s="146">
        <v>4924</v>
      </c>
      <c r="E36" s="146">
        <v>4823</v>
      </c>
      <c r="F36" s="146">
        <v>5122</v>
      </c>
      <c r="G36" s="146">
        <v>5306</v>
      </c>
      <c r="H36" s="146">
        <v>5750</v>
      </c>
      <c r="I36" s="146">
        <v>5750</v>
      </c>
      <c r="J36" s="146">
        <v>5330</v>
      </c>
      <c r="K36" s="146">
        <v>4974</v>
      </c>
      <c r="L36" s="146">
        <v>4688</v>
      </c>
      <c r="M36" s="146">
        <v>4356</v>
      </c>
      <c r="N36" s="146">
        <v>4275</v>
      </c>
      <c r="O36" s="195">
        <v>4403</v>
      </c>
      <c r="P36" s="195">
        <v>4388</v>
      </c>
      <c r="Q36" s="195">
        <v>4221</v>
      </c>
      <c r="R36" s="195">
        <v>4106</v>
      </c>
      <c r="S36" s="195">
        <v>3802</v>
      </c>
      <c r="T36" s="195">
        <v>3750</v>
      </c>
      <c r="U36" s="313">
        <v>3883</v>
      </c>
      <c r="V36" s="313">
        <v>4037</v>
      </c>
      <c r="W36" s="313">
        <v>4087</v>
      </c>
      <c r="X36" s="313">
        <v>3859</v>
      </c>
      <c r="Y36" s="313">
        <v>3963</v>
      </c>
      <c r="Z36" s="313">
        <v>4190</v>
      </c>
      <c r="AA36" s="313">
        <v>4120</v>
      </c>
      <c r="AB36" s="313">
        <v>3540</v>
      </c>
      <c r="AC36" s="313">
        <v>3830</v>
      </c>
      <c r="AD36" s="313">
        <v>4110</v>
      </c>
      <c r="AE36" s="313">
        <v>4110</v>
      </c>
      <c r="AF36" s="313">
        <v>3950</v>
      </c>
      <c r="AG36" s="313">
        <v>3780</v>
      </c>
      <c r="AH36" s="313">
        <v>3630</v>
      </c>
      <c r="AI36" s="313">
        <v>3720</v>
      </c>
      <c r="AJ36" s="313">
        <f>AJ88</f>
        <v>3790</v>
      </c>
    </row>
    <row r="37" spans="1:36">
      <c r="B37" s="56">
        <v>220</v>
      </c>
      <c r="C37" t="s">
        <v>87</v>
      </c>
      <c r="D37" s="146">
        <v>2758</v>
      </c>
      <c r="E37" s="146">
        <v>2770</v>
      </c>
      <c r="F37" s="146">
        <v>2695</v>
      </c>
      <c r="G37" s="146">
        <v>2780</v>
      </c>
      <c r="H37" s="146">
        <v>2920</v>
      </c>
      <c r="I37" s="146">
        <v>2920</v>
      </c>
      <c r="J37" s="146">
        <v>2560</v>
      </c>
      <c r="K37" s="146">
        <v>2557</v>
      </c>
      <c r="L37" s="146">
        <v>2254</v>
      </c>
      <c r="M37" s="146">
        <v>2055</v>
      </c>
      <c r="N37" s="146">
        <v>1966</v>
      </c>
      <c r="O37" s="195">
        <v>2392</v>
      </c>
      <c r="P37" s="195">
        <v>2225</v>
      </c>
      <c r="Q37" s="195">
        <v>2300</v>
      </c>
      <c r="R37" s="195">
        <v>2167</v>
      </c>
      <c r="S37" s="195">
        <v>2137</v>
      </c>
      <c r="T37" s="195">
        <v>2118</v>
      </c>
      <c r="U37" s="313">
        <v>5064</v>
      </c>
      <c r="V37" s="313">
        <v>5283</v>
      </c>
      <c r="W37" s="313">
        <v>5404</v>
      </c>
      <c r="X37" s="313">
        <v>5046</v>
      </c>
      <c r="Y37" s="313">
        <v>5159</v>
      </c>
      <c r="Z37" s="313">
        <v>5438</v>
      </c>
      <c r="AA37" s="313">
        <v>5395</v>
      </c>
      <c r="AB37" s="313">
        <v>3600</v>
      </c>
      <c r="AC37" s="313">
        <v>3860</v>
      </c>
      <c r="AD37" s="313">
        <v>4020</v>
      </c>
      <c r="AE37" s="313">
        <v>4130</v>
      </c>
      <c r="AF37" s="313">
        <v>4060</v>
      </c>
      <c r="AG37" s="313">
        <v>5130</v>
      </c>
      <c r="AH37" s="313">
        <v>4880</v>
      </c>
      <c r="AI37" s="313">
        <v>4750</v>
      </c>
      <c r="AJ37" s="313">
        <f>AJ90</f>
        <v>4860</v>
      </c>
    </row>
    <row r="38" spans="1:36">
      <c r="B38" s="56">
        <v>228</v>
      </c>
      <c r="C38" t="s">
        <v>120</v>
      </c>
      <c r="D38" s="146">
        <v>5090</v>
      </c>
      <c r="E38" s="146">
        <v>5121</v>
      </c>
      <c r="F38" s="146">
        <v>5324</v>
      </c>
      <c r="G38" s="146">
        <v>5309</v>
      </c>
      <c r="H38" s="146">
        <v>5660</v>
      </c>
      <c r="I38" s="146">
        <v>5660</v>
      </c>
      <c r="J38" s="146">
        <v>5370</v>
      </c>
      <c r="K38" s="146">
        <v>5274</v>
      </c>
      <c r="L38" s="146">
        <v>5036</v>
      </c>
      <c r="M38" s="146">
        <v>4676</v>
      </c>
      <c r="N38" s="146">
        <v>4665</v>
      </c>
      <c r="O38" s="195">
        <v>4513</v>
      </c>
      <c r="P38" s="195">
        <v>4303</v>
      </c>
      <c r="Q38" s="195">
        <v>4312</v>
      </c>
      <c r="R38" s="195">
        <v>4204</v>
      </c>
      <c r="S38" s="195">
        <v>4095</v>
      </c>
      <c r="T38" s="195">
        <v>4023</v>
      </c>
      <c r="U38" s="313">
        <v>3197</v>
      </c>
      <c r="V38" s="313">
        <v>3306</v>
      </c>
      <c r="W38" s="313">
        <v>3348</v>
      </c>
      <c r="X38" s="313">
        <v>3205</v>
      </c>
      <c r="Y38" s="313">
        <v>3326</v>
      </c>
      <c r="Z38" s="313">
        <v>3519</v>
      </c>
      <c r="AA38" s="313">
        <v>3442</v>
      </c>
      <c r="AB38" s="313">
        <v>2750</v>
      </c>
      <c r="AC38" s="313">
        <v>2940</v>
      </c>
      <c r="AD38" s="313">
        <v>3060</v>
      </c>
      <c r="AE38" s="313">
        <v>3170</v>
      </c>
      <c r="AF38" s="313">
        <v>3080</v>
      </c>
      <c r="AG38" s="313">
        <v>3080</v>
      </c>
      <c r="AH38" s="313">
        <v>2800</v>
      </c>
      <c r="AI38" s="313">
        <v>2710</v>
      </c>
      <c r="AJ38" s="313">
        <f>AJ98</f>
        <v>2780</v>
      </c>
    </row>
    <row r="39" spans="1:36">
      <c r="B39" s="56">
        <v>365</v>
      </c>
      <c r="C39" t="s">
        <v>121</v>
      </c>
      <c r="D39" s="146">
        <v>8362</v>
      </c>
      <c r="E39" s="146">
        <v>8504</v>
      </c>
      <c r="F39" s="146">
        <v>8316</v>
      </c>
      <c r="G39" s="146">
        <v>8254</v>
      </c>
      <c r="H39" s="146">
        <v>8790</v>
      </c>
      <c r="I39" s="146">
        <v>8790</v>
      </c>
      <c r="J39" s="146">
        <v>7860</v>
      </c>
      <c r="K39" s="146">
        <v>7582</v>
      </c>
      <c r="L39" s="146">
        <v>7036</v>
      </c>
      <c r="M39" s="146">
        <v>6777</v>
      </c>
      <c r="N39" s="146">
        <v>7116</v>
      </c>
      <c r="O39" s="195">
        <v>6371</v>
      </c>
      <c r="P39" s="195">
        <v>5968</v>
      </c>
      <c r="Q39" s="195">
        <v>5800</v>
      </c>
      <c r="R39" s="195">
        <v>5345</v>
      </c>
      <c r="S39" s="195">
        <v>5273</v>
      </c>
      <c r="T39" s="195">
        <v>5237</v>
      </c>
      <c r="U39" s="313">
        <v>1928</v>
      </c>
      <c r="V39" s="313">
        <v>2041</v>
      </c>
      <c r="W39" s="313">
        <v>2097</v>
      </c>
      <c r="X39" s="313">
        <v>2024</v>
      </c>
      <c r="Y39" s="313">
        <v>2079</v>
      </c>
      <c r="Z39" s="313">
        <v>2186</v>
      </c>
      <c r="AA39" s="313">
        <v>2141</v>
      </c>
      <c r="AB39" s="313">
        <v>2020</v>
      </c>
      <c r="AC39" s="313">
        <v>2150</v>
      </c>
      <c r="AD39" s="313">
        <v>2190</v>
      </c>
      <c r="AE39" s="313">
        <v>2240</v>
      </c>
      <c r="AF39" s="313">
        <v>2170</v>
      </c>
      <c r="AG39" s="313">
        <v>2150</v>
      </c>
      <c r="AH39" s="313">
        <v>2070</v>
      </c>
      <c r="AI39" s="313">
        <v>1980</v>
      </c>
      <c r="AJ39" s="313">
        <f>AJ101</f>
        <v>1960</v>
      </c>
    </row>
    <row r="40" spans="1:36">
      <c r="A40" t="s">
        <v>116</v>
      </c>
      <c r="B40" s="56"/>
      <c r="C40" t="s">
        <v>118</v>
      </c>
      <c r="D40" s="146">
        <v>16956</v>
      </c>
      <c r="E40" s="146">
        <v>16674</v>
      </c>
      <c r="F40" s="146">
        <v>15218</v>
      </c>
      <c r="G40" s="146">
        <v>15267</v>
      </c>
      <c r="H40" s="146">
        <v>16320</v>
      </c>
      <c r="I40" s="146">
        <v>16320</v>
      </c>
      <c r="J40" s="146">
        <v>15750</v>
      </c>
      <c r="K40" s="146">
        <v>14929</v>
      </c>
      <c r="L40" s="146">
        <v>13932</v>
      </c>
      <c r="M40" s="146">
        <v>13363</v>
      </c>
      <c r="N40" s="146">
        <v>14061</v>
      </c>
      <c r="O40" s="195">
        <v>13338</v>
      </c>
      <c r="P40" s="195">
        <v>12605</v>
      </c>
      <c r="Q40" s="195">
        <v>12573</v>
      </c>
      <c r="R40" s="195">
        <v>11503</v>
      </c>
      <c r="S40" s="195">
        <v>11974</v>
      </c>
      <c r="T40" s="195">
        <v>12400</v>
      </c>
      <c r="U40" s="314">
        <v>11240</v>
      </c>
      <c r="V40" s="314">
        <v>11536</v>
      </c>
      <c r="W40" s="314">
        <v>11560</v>
      </c>
      <c r="X40" s="314">
        <v>11100</v>
      </c>
      <c r="Y40" s="314">
        <v>11214</v>
      </c>
      <c r="Z40" s="314">
        <v>11593</v>
      </c>
      <c r="AA40" s="314">
        <v>11226</v>
      </c>
      <c r="AB40" s="314">
        <v>8190</v>
      </c>
      <c r="AC40" s="314">
        <v>9050</v>
      </c>
      <c r="AD40" s="314">
        <v>9710</v>
      </c>
      <c r="AE40" s="314">
        <v>9350</v>
      </c>
      <c r="AF40" s="314">
        <v>8690</v>
      </c>
      <c r="AG40" s="314">
        <v>8270</v>
      </c>
      <c r="AH40" s="314">
        <v>7990</v>
      </c>
      <c r="AI40" s="314">
        <v>8350</v>
      </c>
      <c r="AJ40" s="314">
        <f>SUM(AJ41:AJ44)</f>
        <v>8760</v>
      </c>
    </row>
    <row r="41" spans="1:36">
      <c r="B41" s="56">
        <v>201</v>
      </c>
      <c r="C41" t="s">
        <v>122</v>
      </c>
      <c r="D41" s="146">
        <v>12349</v>
      </c>
      <c r="E41" s="146">
        <v>12340</v>
      </c>
      <c r="F41" s="146">
        <v>11200</v>
      </c>
      <c r="G41" s="146">
        <v>11354</v>
      </c>
      <c r="H41" s="146">
        <v>11870</v>
      </c>
      <c r="I41" s="146">
        <v>11870</v>
      </c>
      <c r="J41" s="146">
        <v>11600</v>
      </c>
      <c r="K41" s="146">
        <v>11009</v>
      </c>
      <c r="L41" s="146">
        <v>10422</v>
      </c>
      <c r="M41" s="146">
        <v>10121</v>
      </c>
      <c r="N41" s="146">
        <v>10798</v>
      </c>
      <c r="O41" s="195">
        <v>10318</v>
      </c>
      <c r="P41" s="195">
        <v>9719</v>
      </c>
      <c r="Q41" s="195">
        <v>9746</v>
      </c>
      <c r="R41" s="195">
        <v>8187</v>
      </c>
      <c r="S41" s="195">
        <v>8544</v>
      </c>
      <c r="T41" s="195">
        <v>8374</v>
      </c>
      <c r="U41" s="314">
        <v>7607</v>
      </c>
      <c r="V41" s="314">
        <v>7733</v>
      </c>
      <c r="W41" s="314">
        <v>7806</v>
      </c>
      <c r="X41" s="314">
        <v>7429</v>
      </c>
      <c r="Y41" s="314">
        <v>7494</v>
      </c>
      <c r="Z41" s="314">
        <v>7740</v>
      </c>
      <c r="AA41" s="314">
        <v>7469</v>
      </c>
      <c r="AB41" s="314">
        <v>6080</v>
      </c>
      <c r="AC41" s="314">
        <v>6730</v>
      </c>
      <c r="AD41" s="314">
        <v>7310</v>
      </c>
      <c r="AE41" s="314">
        <v>6860</v>
      </c>
      <c r="AF41" s="314">
        <v>6330</v>
      </c>
      <c r="AG41" s="314">
        <v>5940</v>
      </c>
      <c r="AH41" s="314">
        <v>5770</v>
      </c>
      <c r="AI41" s="314">
        <v>6180</v>
      </c>
      <c r="AJ41" s="314">
        <f>AJ72</f>
        <v>6470</v>
      </c>
    </row>
    <row r="42" spans="1:36">
      <c r="B42" s="56">
        <v>442</v>
      </c>
      <c r="C42" t="s">
        <v>91</v>
      </c>
      <c r="D42" s="146">
        <v>1671</v>
      </c>
      <c r="E42" s="146">
        <v>1530</v>
      </c>
      <c r="F42" s="146">
        <v>1483</v>
      </c>
      <c r="G42" s="146">
        <v>1375</v>
      </c>
      <c r="H42" s="146">
        <v>1590</v>
      </c>
      <c r="I42" s="146">
        <v>1590</v>
      </c>
      <c r="J42" s="146">
        <v>1460</v>
      </c>
      <c r="K42" s="146">
        <v>1390</v>
      </c>
      <c r="L42" s="146">
        <v>1306</v>
      </c>
      <c r="M42" s="146">
        <v>1189</v>
      </c>
      <c r="N42" s="146">
        <v>1230</v>
      </c>
      <c r="O42" s="195">
        <v>1151</v>
      </c>
      <c r="P42" s="195">
        <v>1139</v>
      </c>
      <c r="Q42" s="195">
        <v>1072</v>
      </c>
      <c r="R42" s="195">
        <v>1060</v>
      </c>
      <c r="S42" s="195">
        <v>1025</v>
      </c>
      <c r="T42" s="195">
        <v>1081</v>
      </c>
      <c r="U42" s="314">
        <v>990</v>
      </c>
      <c r="V42" s="313">
        <v>1040</v>
      </c>
      <c r="W42" s="313">
        <v>1020</v>
      </c>
      <c r="X42" s="313">
        <v>987</v>
      </c>
      <c r="Y42" s="313">
        <v>1017</v>
      </c>
      <c r="Z42" s="313">
        <v>1041</v>
      </c>
      <c r="AA42" s="313">
        <v>987</v>
      </c>
      <c r="AB42" s="313">
        <v>870</v>
      </c>
      <c r="AC42" s="313">
        <v>950</v>
      </c>
      <c r="AD42" s="313">
        <v>1010</v>
      </c>
      <c r="AE42" s="313">
        <v>1010</v>
      </c>
      <c r="AF42" s="313">
        <v>960</v>
      </c>
      <c r="AG42" s="313">
        <v>1010</v>
      </c>
      <c r="AH42" s="313">
        <v>960</v>
      </c>
      <c r="AI42" s="313">
        <v>950</v>
      </c>
      <c r="AJ42" s="313">
        <f>AJ104</f>
        <v>910</v>
      </c>
    </row>
    <row r="43" spans="1:36">
      <c r="B43" s="56">
        <v>443</v>
      </c>
      <c r="C43" t="s">
        <v>92</v>
      </c>
      <c r="D43" s="146">
        <v>1816</v>
      </c>
      <c r="E43" s="146">
        <v>1730</v>
      </c>
      <c r="F43" s="146">
        <v>1483</v>
      </c>
      <c r="G43" s="146">
        <v>1463</v>
      </c>
      <c r="H43" s="146">
        <v>1630</v>
      </c>
      <c r="I43" s="146">
        <v>1630</v>
      </c>
      <c r="J43" s="146">
        <v>1600</v>
      </c>
      <c r="K43" s="146">
        <v>1466</v>
      </c>
      <c r="L43" s="146">
        <v>1268</v>
      </c>
      <c r="M43" s="146">
        <v>1236</v>
      </c>
      <c r="N43" s="146">
        <v>1215</v>
      </c>
      <c r="O43" s="195">
        <v>1103</v>
      </c>
      <c r="P43" s="195">
        <v>1028</v>
      </c>
      <c r="Q43" s="195">
        <v>1020</v>
      </c>
      <c r="R43" s="195">
        <v>1573</v>
      </c>
      <c r="S43" s="195">
        <v>1695</v>
      </c>
      <c r="T43" s="195">
        <v>2174</v>
      </c>
      <c r="U43" s="314">
        <v>1904</v>
      </c>
      <c r="V43" s="313">
        <v>2002</v>
      </c>
      <c r="W43" s="313">
        <v>1977</v>
      </c>
      <c r="X43" s="313">
        <v>1932</v>
      </c>
      <c r="Y43" s="313">
        <v>1939</v>
      </c>
      <c r="Z43" s="313">
        <v>2003</v>
      </c>
      <c r="AA43" s="313">
        <v>1994</v>
      </c>
      <c r="AB43" s="313">
        <v>630</v>
      </c>
      <c r="AC43" s="313">
        <v>680</v>
      </c>
      <c r="AD43" s="313">
        <v>700</v>
      </c>
      <c r="AE43" s="313">
        <v>720</v>
      </c>
      <c r="AF43" s="313">
        <v>690</v>
      </c>
      <c r="AG43" s="313">
        <v>640</v>
      </c>
      <c r="AH43" s="313">
        <v>590</v>
      </c>
      <c r="AI43" s="313">
        <v>590</v>
      </c>
      <c r="AJ43" s="313">
        <f t="shared" ref="AJ43:AJ44" si="21">AJ105</f>
        <v>640</v>
      </c>
    </row>
    <row r="44" spans="1:36">
      <c r="B44" s="56">
        <v>446</v>
      </c>
      <c r="C44" t="s">
        <v>123</v>
      </c>
      <c r="D44" s="146">
        <v>1120</v>
      </c>
      <c r="E44" s="146">
        <v>1074</v>
      </c>
      <c r="F44" s="146">
        <v>1052</v>
      </c>
      <c r="G44" s="146">
        <v>1075</v>
      </c>
      <c r="H44" s="146">
        <v>1230</v>
      </c>
      <c r="I44" s="146">
        <v>1230</v>
      </c>
      <c r="J44" s="146">
        <v>1090</v>
      </c>
      <c r="K44" s="146">
        <v>1064</v>
      </c>
      <c r="L44" s="146">
        <v>936</v>
      </c>
      <c r="M44" s="146">
        <v>817</v>
      </c>
      <c r="N44" s="146">
        <v>818</v>
      </c>
      <c r="O44" s="195">
        <v>766</v>
      </c>
      <c r="P44" s="195">
        <v>719</v>
      </c>
      <c r="Q44" s="195">
        <v>735</v>
      </c>
      <c r="R44" s="195">
        <v>683</v>
      </c>
      <c r="S44" s="195">
        <v>710</v>
      </c>
      <c r="T44" s="195">
        <v>771</v>
      </c>
      <c r="U44" s="314">
        <v>739</v>
      </c>
      <c r="V44" s="314">
        <v>761</v>
      </c>
      <c r="W44" s="314">
        <v>757</v>
      </c>
      <c r="X44" s="314">
        <v>752</v>
      </c>
      <c r="Y44" s="314">
        <v>764</v>
      </c>
      <c r="Z44" s="314">
        <v>809</v>
      </c>
      <c r="AA44" s="314">
        <v>776</v>
      </c>
      <c r="AB44" s="314">
        <v>610</v>
      </c>
      <c r="AC44" s="314">
        <v>690</v>
      </c>
      <c r="AD44" s="314">
        <v>690</v>
      </c>
      <c r="AE44" s="314">
        <v>760</v>
      </c>
      <c r="AF44" s="314">
        <v>710</v>
      </c>
      <c r="AG44" s="314">
        <v>680</v>
      </c>
      <c r="AH44" s="314">
        <v>670</v>
      </c>
      <c r="AI44" s="314">
        <v>630</v>
      </c>
      <c r="AJ44" s="313">
        <f t="shared" si="21"/>
        <v>740</v>
      </c>
    </row>
    <row r="45" spans="1:36">
      <c r="A45" t="s">
        <v>133</v>
      </c>
      <c r="B45" s="56"/>
      <c r="C45" t="s">
        <v>50</v>
      </c>
      <c r="D45" s="146">
        <v>22804</v>
      </c>
      <c r="E45" s="146">
        <v>23384</v>
      </c>
      <c r="F45" s="146">
        <v>21445</v>
      </c>
      <c r="G45" s="146">
        <v>20538</v>
      </c>
      <c r="H45" s="146">
        <v>22660</v>
      </c>
      <c r="I45" s="146">
        <v>22660</v>
      </c>
      <c r="J45" s="146">
        <v>21200</v>
      </c>
      <c r="K45" s="146">
        <v>21661</v>
      </c>
      <c r="L45" s="146">
        <v>20244</v>
      </c>
      <c r="M45" s="146">
        <v>19344</v>
      </c>
      <c r="N45" s="146">
        <v>19930</v>
      </c>
      <c r="O45" s="195">
        <v>19034</v>
      </c>
      <c r="P45" s="195">
        <v>18474</v>
      </c>
      <c r="Q45" s="195">
        <v>18233</v>
      </c>
      <c r="R45" s="195">
        <v>17143</v>
      </c>
      <c r="S45" s="195">
        <v>15852</v>
      </c>
      <c r="T45" s="195">
        <v>16206</v>
      </c>
      <c r="U45" s="313">
        <v>14629</v>
      </c>
      <c r="V45" s="313">
        <v>14795</v>
      </c>
      <c r="W45" s="313">
        <v>14657</v>
      </c>
      <c r="X45" s="313">
        <v>14257</v>
      </c>
      <c r="Y45" s="313">
        <v>14407</v>
      </c>
      <c r="Z45" s="313">
        <v>15260</v>
      </c>
      <c r="AA45" s="313">
        <v>14677</v>
      </c>
      <c r="AB45" s="313">
        <v>21020</v>
      </c>
      <c r="AC45" s="313">
        <v>23510</v>
      </c>
      <c r="AD45" s="313">
        <v>26350</v>
      </c>
      <c r="AE45" s="313">
        <v>24280</v>
      </c>
      <c r="AF45" s="313">
        <v>22490</v>
      </c>
      <c r="AG45" s="313">
        <v>19750</v>
      </c>
      <c r="AH45" s="313">
        <v>20100</v>
      </c>
      <c r="AI45" s="313">
        <v>22330</v>
      </c>
      <c r="AJ45" s="313">
        <f>SUM(AJ46:AJ52)</f>
        <v>22520</v>
      </c>
    </row>
    <row r="46" spans="1:36">
      <c r="B46" s="56">
        <v>208</v>
      </c>
      <c r="C46" t="s">
        <v>76</v>
      </c>
      <c r="D46" s="146">
        <v>799</v>
      </c>
      <c r="E46" s="146">
        <v>809</v>
      </c>
      <c r="F46" s="146">
        <v>822</v>
      </c>
      <c r="G46" s="146">
        <v>784</v>
      </c>
      <c r="H46" s="146">
        <v>890</v>
      </c>
      <c r="I46" s="146">
        <v>890</v>
      </c>
      <c r="J46" s="146">
        <v>800</v>
      </c>
      <c r="K46" s="146">
        <v>780</v>
      </c>
      <c r="L46" s="146">
        <v>701</v>
      </c>
      <c r="M46" s="146">
        <v>669</v>
      </c>
      <c r="N46" s="146">
        <v>686</v>
      </c>
      <c r="O46" s="195">
        <v>663</v>
      </c>
      <c r="P46" s="195">
        <v>665</v>
      </c>
      <c r="Q46" s="195">
        <v>630</v>
      </c>
      <c r="R46" s="195">
        <v>608</v>
      </c>
      <c r="S46" s="195">
        <v>524</v>
      </c>
      <c r="T46" s="195">
        <v>520</v>
      </c>
      <c r="U46" s="313">
        <v>473</v>
      </c>
      <c r="V46" s="313">
        <v>454</v>
      </c>
      <c r="W46" s="313">
        <v>461</v>
      </c>
      <c r="X46" s="313">
        <v>454</v>
      </c>
      <c r="Y46" s="313">
        <v>446</v>
      </c>
      <c r="Z46" s="313">
        <v>481</v>
      </c>
      <c r="AA46" s="313">
        <v>460</v>
      </c>
      <c r="AB46" s="313">
        <v>460</v>
      </c>
      <c r="AC46" s="313">
        <v>460</v>
      </c>
      <c r="AD46" s="313">
        <v>480</v>
      </c>
      <c r="AE46" s="313">
        <v>480</v>
      </c>
      <c r="AF46" s="313">
        <v>460</v>
      </c>
      <c r="AG46" s="313">
        <v>440</v>
      </c>
      <c r="AH46" s="313">
        <v>410</v>
      </c>
      <c r="AI46" s="313">
        <v>390</v>
      </c>
      <c r="AJ46" s="313">
        <f>AJ79</f>
        <v>430</v>
      </c>
    </row>
    <row r="47" spans="1:36">
      <c r="B47" s="56">
        <v>212</v>
      </c>
      <c r="C47" t="s">
        <v>79</v>
      </c>
      <c r="D47" s="146">
        <v>2955</v>
      </c>
      <c r="E47" s="146">
        <v>3236</v>
      </c>
      <c r="F47" s="146">
        <v>2821</v>
      </c>
      <c r="G47" s="146">
        <v>2583</v>
      </c>
      <c r="H47" s="146">
        <v>2760</v>
      </c>
      <c r="I47" s="146">
        <v>2760</v>
      </c>
      <c r="J47" s="146">
        <v>2970</v>
      </c>
      <c r="K47" s="146">
        <v>3770</v>
      </c>
      <c r="L47" s="146">
        <v>3783</v>
      </c>
      <c r="M47" s="146">
        <v>3740</v>
      </c>
      <c r="N47" s="146">
        <v>3935</v>
      </c>
      <c r="O47" s="195">
        <v>3664</v>
      </c>
      <c r="P47" s="195">
        <v>3537</v>
      </c>
      <c r="Q47" s="195">
        <v>3431</v>
      </c>
      <c r="R47" s="195">
        <v>3255</v>
      </c>
      <c r="S47" s="195">
        <v>3191</v>
      </c>
      <c r="T47" s="195">
        <v>3919</v>
      </c>
      <c r="U47" s="313">
        <v>3453</v>
      </c>
      <c r="V47" s="313">
        <v>3412</v>
      </c>
      <c r="W47" s="313">
        <v>3471</v>
      </c>
      <c r="X47" s="313">
        <v>3303</v>
      </c>
      <c r="Y47" s="313">
        <v>3273</v>
      </c>
      <c r="Z47" s="313">
        <v>3470</v>
      </c>
      <c r="AA47" s="313">
        <v>3378</v>
      </c>
      <c r="AB47" s="313">
        <v>5790</v>
      </c>
      <c r="AC47" s="313">
        <v>6600</v>
      </c>
      <c r="AD47" s="313">
        <v>7800</v>
      </c>
      <c r="AE47" s="313">
        <v>6760</v>
      </c>
      <c r="AF47" s="313">
        <v>5950</v>
      </c>
      <c r="AG47" s="313">
        <v>4780</v>
      </c>
      <c r="AH47" s="313">
        <v>5170</v>
      </c>
      <c r="AI47" s="313">
        <v>6250</v>
      </c>
      <c r="AJ47" s="313">
        <f>AJ82</f>
        <v>6150</v>
      </c>
    </row>
    <row r="48" spans="1:36">
      <c r="B48" s="56">
        <v>227</v>
      </c>
      <c r="C48" t="s">
        <v>124</v>
      </c>
      <c r="D48" s="146">
        <v>3600</v>
      </c>
      <c r="E48" s="146">
        <v>3621</v>
      </c>
      <c r="F48" s="146">
        <v>3447</v>
      </c>
      <c r="G48" s="146">
        <v>3317</v>
      </c>
      <c r="H48" s="146">
        <v>3770</v>
      </c>
      <c r="I48" s="146">
        <v>3770</v>
      </c>
      <c r="J48" s="146">
        <v>3430</v>
      </c>
      <c r="K48" s="146">
        <v>3298</v>
      </c>
      <c r="L48" s="146">
        <v>3041</v>
      </c>
      <c r="M48" s="146">
        <v>2845</v>
      </c>
      <c r="N48" s="146">
        <v>2845</v>
      </c>
      <c r="O48" s="195">
        <v>2912</v>
      </c>
      <c r="P48" s="195">
        <v>2790</v>
      </c>
      <c r="Q48" s="195">
        <v>2686</v>
      </c>
      <c r="R48" s="195">
        <v>2634</v>
      </c>
      <c r="S48" s="195">
        <v>2564</v>
      </c>
      <c r="T48" s="195">
        <v>2841</v>
      </c>
      <c r="U48" s="313">
        <v>2557</v>
      </c>
      <c r="V48" s="313">
        <v>2618</v>
      </c>
      <c r="W48" s="313">
        <v>2573</v>
      </c>
      <c r="X48" s="313">
        <v>2491</v>
      </c>
      <c r="Y48" s="313">
        <v>2537</v>
      </c>
      <c r="Z48" s="313">
        <v>2702</v>
      </c>
      <c r="AA48" s="313">
        <v>2558</v>
      </c>
      <c r="AB48" s="313">
        <v>2210</v>
      </c>
      <c r="AC48" s="313">
        <v>2370</v>
      </c>
      <c r="AD48" s="313">
        <v>2450</v>
      </c>
      <c r="AE48" s="313">
        <v>2430</v>
      </c>
      <c r="AF48" s="313">
        <v>2330</v>
      </c>
      <c r="AG48" s="313">
        <v>2270</v>
      </c>
      <c r="AH48" s="313">
        <v>2150</v>
      </c>
      <c r="AI48" s="313">
        <v>2070</v>
      </c>
      <c r="AJ48" s="313">
        <f>AJ97</f>
        <v>2180</v>
      </c>
    </row>
    <row r="49" spans="1:36">
      <c r="B49" s="56">
        <v>229</v>
      </c>
      <c r="C49" t="s">
        <v>125</v>
      </c>
      <c r="D49" s="146">
        <v>6340</v>
      </c>
      <c r="E49" s="146">
        <v>6094</v>
      </c>
      <c r="F49" s="146">
        <v>5941</v>
      </c>
      <c r="G49" s="146">
        <v>5689</v>
      </c>
      <c r="H49" s="146">
        <v>6340</v>
      </c>
      <c r="I49" s="146">
        <v>6340</v>
      </c>
      <c r="J49" s="146">
        <v>5680</v>
      </c>
      <c r="K49" s="146">
        <v>5519</v>
      </c>
      <c r="L49" s="146">
        <v>5150</v>
      </c>
      <c r="M49" s="146">
        <v>5169</v>
      </c>
      <c r="N49" s="146">
        <v>5105</v>
      </c>
      <c r="O49" s="195">
        <v>4769</v>
      </c>
      <c r="P49" s="195">
        <v>4737</v>
      </c>
      <c r="Q49" s="195">
        <v>4599</v>
      </c>
      <c r="R49" s="195">
        <v>4549</v>
      </c>
      <c r="S49" s="195">
        <v>3980</v>
      </c>
      <c r="T49" s="195">
        <v>3826</v>
      </c>
      <c r="U49" s="313">
        <v>3660</v>
      </c>
      <c r="V49" s="313">
        <v>3768</v>
      </c>
      <c r="W49" s="313">
        <v>3850</v>
      </c>
      <c r="X49" s="313">
        <v>3696</v>
      </c>
      <c r="Y49" s="313">
        <v>3696</v>
      </c>
      <c r="Z49" s="313">
        <v>3895</v>
      </c>
      <c r="AA49" s="313">
        <v>3775</v>
      </c>
      <c r="AB49" s="313">
        <v>3470</v>
      </c>
      <c r="AC49" s="313">
        <v>3750</v>
      </c>
      <c r="AD49" s="313">
        <v>3920</v>
      </c>
      <c r="AE49" s="313">
        <v>3880</v>
      </c>
      <c r="AF49" s="313">
        <v>3630</v>
      </c>
      <c r="AG49" s="313">
        <v>3830</v>
      </c>
      <c r="AH49" s="313">
        <v>3710</v>
      </c>
      <c r="AI49" s="313">
        <v>3560</v>
      </c>
      <c r="AJ49" s="313">
        <f>AJ99</f>
        <v>3860</v>
      </c>
    </row>
    <row r="50" spans="1:36">
      <c r="B50" s="56">
        <v>464</v>
      </c>
      <c r="C50" t="s">
        <v>93</v>
      </c>
      <c r="D50" s="146">
        <v>815</v>
      </c>
      <c r="E50" s="146">
        <v>814</v>
      </c>
      <c r="F50" s="146">
        <v>824</v>
      </c>
      <c r="G50" s="146">
        <v>787</v>
      </c>
      <c r="H50" s="146">
        <v>820</v>
      </c>
      <c r="I50" s="146">
        <v>820</v>
      </c>
      <c r="J50" s="146">
        <v>780</v>
      </c>
      <c r="K50" s="146">
        <v>729</v>
      </c>
      <c r="L50" s="146">
        <v>671</v>
      </c>
      <c r="M50" s="146">
        <v>658</v>
      </c>
      <c r="N50" s="146">
        <v>654</v>
      </c>
      <c r="O50" s="195">
        <v>624</v>
      </c>
      <c r="P50" s="195">
        <v>601</v>
      </c>
      <c r="Q50" s="195">
        <v>585</v>
      </c>
      <c r="R50" s="195">
        <v>554</v>
      </c>
      <c r="S50" s="195">
        <v>466</v>
      </c>
      <c r="T50" s="195">
        <v>435</v>
      </c>
      <c r="U50" s="313">
        <v>403</v>
      </c>
      <c r="V50" s="313">
        <v>399</v>
      </c>
      <c r="W50" s="313">
        <v>409</v>
      </c>
      <c r="X50" s="313">
        <v>395</v>
      </c>
      <c r="Y50" s="313">
        <v>394</v>
      </c>
      <c r="Z50" s="313">
        <v>407</v>
      </c>
      <c r="AA50" s="313">
        <v>389</v>
      </c>
      <c r="AB50" s="313">
        <v>270</v>
      </c>
      <c r="AC50" s="313">
        <v>290</v>
      </c>
      <c r="AD50" s="313">
        <v>300</v>
      </c>
      <c r="AE50" s="313">
        <v>310</v>
      </c>
      <c r="AF50" s="313">
        <v>300</v>
      </c>
      <c r="AG50" s="313">
        <v>310</v>
      </c>
      <c r="AH50" s="313">
        <v>280</v>
      </c>
      <c r="AI50" s="313">
        <v>270</v>
      </c>
      <c r="AJ50" s="313">
        <f>AJ107</f>
        <v>300</v>
      </c>
    </row>
    <row r="51" spans="1:36">
      <c r="B51" s="56">
        <v>481</v>
      </c>
      <c r="C51" t="s">
        <v>94</v>
      </c>
      <c r="D51" s="146">
        <v>1428</v>
      </c>
      <c r="E51" s="146">
        <v>1302</v>
      </c>
      <c r="F51" s="146">
        <v>1335</v>
      </c>
      <c r="G51" s="146">
        <v>1354</v>
      </c>
      <c r="H51" s="146">
        <v>1430</v>
      </c>
      <c r="I51" s="146">
        <v>1430</v>
      </c>
      <c r="J51" s="146">
        <v>1270</v>
      </c>
      <c r="K51" s="146">
        <v>1224</v>
      </c>
      <c r="L51" s="146">
        <v>1077</v>
      </c>
      <c r="M51" s="146">
        <v>1051</v>
      </c>
      <c r="N51" s="146">
        <v>1373</v>
      </c>
      <c r="O51" s="195">
        <v>1390</v>
      </c>
      <c r="P51" s="195">
        <v>1344</v>
      </c>
      <c r="Q51" s="195">
        <v>1367</v>
      </c>
      <c r="R51" s="195">
        <v>1214</v>
      </c>
      <c r="S51" s="195">
        <v>1267</v>
      </c>
      <c r="T51" s="195">
        <v>1218</v>
      </c>
      <c r="U51" s="313">
        <v>1051</v>
      </c>
      <c r="V51" s="313">
        <v>1055</v>
      </c>
      <c r="W51" s="313">
        <v>1100</v>
      </c>
      <c r="X51" s="313">
        <v>1044</v>
      </c>
      <c r="Y51" s="313">
        <v>1044</v>
      </c>
      <c r="Z51" s="313">
        <v>1111</v>
      </c>
      <c r="AA51" s="313">
        <v>1077</v>
      </c>
      <c r="AB51" s="313">
        <v>6140</v>
      </c>
      <c r="AC51" s="313">
        <v>7200</v>
      </c>
      <c r="AD51" s="313">
        <v>8400</v>
      </c>
      <c r="AE51" s="313">
        <v>7510</v>
      </c>
      <c r="AF51" s="313">
        <v>7060</v>
      </c>
      <c r="AG51" s="313">
        <v>5620</v>
      </c>
      <c r="AH51" s="313">
        <v>6050</v>
      </c>
      <c r="AI51" s="313">
        <v>7450</v>
      </c>
      <c r="AJ51" s="313">
        <f t="shared" ref="AJ51:AJ52" si="22">AJ108</f>
        <v>7210</v>
      </c>
    </row>
    <row r="52" spans="1:36">
      <c r="B52" s="56">
        <v>501</v>
      </c>
      <c r="C52" t="s">
        <v>136</v>
      </c>
      <c r="D52" s="146">
        <v>6867</v>
      </c>
      <c r="E52" s="146">
        <v>7508</v>
      </c>
      <c r="F52" s="146">
        <v>6255</v>
      </c>
      <c r="G52" s="146">
        <v>6024</v>
      </c>
      <c r="H52" s="146">
        <v>6650</v>
      </c>
      <c r="I52" s="146">
        <v>6650</v>
      </c>
      <c r="J52" s="146">
        <v>6270</v>
      </c>
      <c r="K52" s="146">
        <v>6341</v>
      </c>
      <c r="L52" s="146">
        <v>5821</v>
      </c>
      <c r="M52" s="146">
        <v>5212</v>
      </c>
      <c r="N52" s="146">
        <v>5332</v>
      </c>
      <c r="O52" s="195">
        <v>5012</v>
      </c>
      <c r="P52" s="195">
        <v>4800</v>
      </c>
      <c r="Q52" s="195">
        <v>4935</v>
      </c>
      <c r="R52" s="195">
        <v>4329</v>
      </c>
      <c r="S52" s="195">
        <v>3860</v>
      </c>
      <c r="T52" s="195">
        <v>3447</v>
      </c>
      <c r="U52" s="313">
        <v>3032</v>
      </c>
      <c r="V52" s="313">
        <v>3089</v>
      </c>
      <c r="W52" s="313">
        <v>2793</v>
      </c>
      <c r="X52" s="313">
        <v>2874</v>
      </c>
      <c r="Y52" s="313">
        <v>3017</v>
      </c>
      <c r="Z52" s="313">
        <v>3194</v>
      </c>
      <c r="AA52" s="313">
        <v>3040</v>
      </c>
      <c r="AB52" s="313">
        <v>2680</v>
      </c>
      <c r="AC52" s="313">
        <v>2840</v>
      </c>
      <c r="AD52" s="313">
        <v>3000</v>
      </c>
      <c r="AE52" s="313">
        <v>2910</v>
      </c>
      <c r="AF52" s="313">
        <v>2760</v>
      </c>
      <c r="AG52" s="313">
        <v>2500</v>
      </c>
      <c r="AH52" s="313">
        <v>2330</v>
      </c>
      <c r="AI52" s="313">
        <v>2340</v>
      </c>
      <c r="AJ52" s="313">
        <f t="shared" si="22"/>
        <v>2390</v>
      </c>
    </row>
    <row r="53" spans="1:36">
      <c r="A53" t="s">
        <v>116</v>
      </c>
      <c r="B53" s="56"/>
      <c r="C53" t="s">
        <v>60</v>
      </c>
      <c r="D53" s="146">
        <v>32941</v>
      </c>
      <c r="E53" s="146">
        <v>32169</v>
      </c>
      <c r="F53" s="146">
        <v>31317</v>
      </c>
      <c r="G53" s="146">
        <v>29260</v>
      </c>
      <c r="H53" s="146">
        <v>29850</v>
      </c>
      <c r="I53" s="146">
        <v>29850</v>
      </c>
      <c r="J53" s="146">
        <v>26880</v>
      </c>
      <c r="K53" s="146">
        <v>26478</v>
      </c>
      <c r="L53" s="146">
        <v>26412</v>
      </c>
      <c r="M53" s="146">
        <v>24357</v>
      </c>
      <c r="N53" s="146">
        <v>24407</v>
      </c>
      <c r="O53" s="195">
        <v>23208</v>
      </c>
      <c r="P53" s="195">
        <v>22090</v>
      </c>
      <c r="Q53" s="195">
        <v>23668</v>
      </c>
      <c r="R53" s="195">
        <v>24627</v>
      </c>
      <c r="S53" s="195">
        <v>21382</v>
      </c>
      <c r="T53" s="195">
        <v>21601</v>
      </c>
      <c r="U53" s="314">
        <v>21251</v>
      </c>
      <c r="V53" s="314">
        <v>22087</v>
      </c>
      <c r="W53" s="314">
        <v>21233</v>
      </c>
      <c r="X53" s="314">
        <v>22380</v>
      </c>
      <c r="Y53" s="314">
        <v>22458</v>
      </c>
      <c r="Z53" s="314">
        <v>23470</v>
      </c>
      <c r="AA53" s="314">
        <v>23345</v>
      </c>
      <c r="AB53" s="314">
        <v>21070</v>
      </c>
      <c r="AC53" s="314">
        <v>23270</v>
      </c>
      <c r="AD53" s="314">
        <v>23870</v>
      </c>
      <c r="AE53" s="314">
        <v>23430</v>
      </c>
      <c r="AF53" s="314">
        <v>22890</v>
      </c>
      <c r="AG53" s="314">
        <v>21840</v>
      </c>
      <c r="AH53" s="314">
        <v>21450</v>
      </c>
      <c r="AI53" s="314">
        <v>20530</v>
      </c>
      <c r="AJ53" s="314">
        <f>SUM(AJ54:AJ58)</f>
        <v>21120</v>
      </c>
    </row>
    <row r="54" spans="1:36">
      <c r="B54" s="56">
        <v>209</v>
      </c>
      <c r="C54" t="s">
        <v>140</v>
      </c>
      <c r="D54" s="146">
        <v>13972</v>
      </c>
      <c r="E54" s="146">
        <v>13566</v>
      </c>
      <c r="F54" s="146">
        <v>13137</v>
      </c>
      <c r="G54" s="146">
        <v>12664</v>
      </c>
      <c r="H54" s="146">
        <v>13200</v>
      </c>
      <c r="I54" s="146">
        <v>13200</v>
      </c>
      <c r="J54" s="146">
        <v>11540</v>
      </c>
      <c r="K54" s="146">
        <v>11386</v>
      </c>
      <c r="L54" s="146">
        <v>11302</v>
      </c>
      <c r="M54" s="146">
        <v>10720</v>
      </c>
      <c r="N54" s="146">
        <v>10443</v>
      </c>
      <c r="O54" s="195">
        <v>10252</v>
      </c>
      <c r="P54" s="195">
        <v>9833</v>
      </c>
      <c r="Q54" s="195">
        <v>10756</v>
      </c>
      <c r="R54" s="195">
        <v>11232</v>
      </c>
      <c r="S54" s="195">
        <v>10014</v>
      </c>
      <c r="T54" s="195">
        <v>9557</v>
      </c>
      <c r="U54" s="313">
        <v>8926</v>
      </c>
      <c r="V54" s="313">
        <v>8986</v>
      </c>
      <c r="W54" s="313">
        <v>8643</v>
      </c>
      <c r="X54" s="313">
        <v>9187</v>
      </c>
      <c r="Y54" s="313">
        <v>9146</v>
      </c>
      <c r="Z54" s="313">
        <v>9635</v>
      </c>
      <c r="AA54" s="313">
        <v>9602</v>
      </c>
      <c r="AB54" s="313">
        <v>11160</v>
      </c>
      <c r="AC54" s="313">
        <v>12120</v>
      </c>
      <c r="AD54" s="313">
        <v>12250</v>
      </c>
      <c r="AE54" s="313">
        <v>12130</v>
      </c>
      <c r="AF54" s="313">
        <v>11800</v>
      </c>
      <c r="AG54" s="313">
        <v>11630</v>
      </c>
      <c r="AH54" s="313">
        <v>11560</v>
      </c>
      <c r="AI54" s="313">
        <v>10810</v>
      </c>
      <c r="AJ54" s="313">
        <f>AJ80</f>
        <v>11200</v>
      </c>
    </row>
    <row r="55" spans="1:36">
      <c r="B55" s="56">
        <v>222</v>
      </c>
      <c r="C55" t="s">
        <v>126</v>
      </c>
      <c r="D55" s="146">
        <v>6924</v>
      </c>
      <c r="E55" s="146">
        <v>6785</v>
      </c>
      <c r="F55" s="146">
        <v>6451</v>
      </c>
      <c r="G55" s="146">
        <v>6115</v>
      </c>
      <c r="H55" s="146">
        <v>5630</v>
      </c>
      <c r="I55" s="146">
        <v>5630</v>
      </c>
      <c r="J55" s="146">
        <v>5350</v>
      </c>
      <c r="K55" s="146">
        <v>5160</v>
      </c>
      <c r="L55" s="146">
        <v>5129</v>
      </c>
      <c r="M55" s="146">
        <v>4886</v>
      </c>
      <c r="N55" s="146">
        <v>4969</v>
      </c>
      <c r="O55" s="195">
        <v>4668</v>
      </c>
      <c r="P55" s="195">
        <v>4537</v>
      </c>
      <c r="Q55" s="195">
        <v>4703</v>
      </c>
      <c r="R55" s="195">
        <v>4667</v>
      </c>
      <c r="S55" s="195">
        <v>4165</v>
      </c>
      <c r="T55" s="195">
        <v>4247</v>
      </c>
      <c r="U55" s="313">
        <v>4509</v>
      </c>
      <c r="V55" s="313">
        <v>4836</v>
      </c>
      <c r="W55" s="313">
        <v>4650</v>
      </c>
      <c r="X55" s="313">
        <v>4874</v>
      </c>
      <c r="Y55" s="313">
        <v>4985</v>
      </c>
      <c r="Z55" s="313">
        <v>5176</v>
      </c>
      <c r="AA55" s="313">
        <v>5131</v>
      </c>
      <c r="AB55" s="313">
        <v>3130</v>
      </c>
      <c r="AC55" s="313">
        <v>3490</v>
      </c>
      <c r="AD55" s="313">
        <v>3510</v>
      </c>
      <c r="AE55" s="313">
        <v>3440</v>
      </c>
      <c r="AF55" s="313">
        <v>3380</v>
      </c>
      <c r="AG55" s="313">
        <v>3070</v>
      </c>
      <c r="AH55" s="313">
        <v>3000</v>
      </c>
      <c r="AI55" s="313">
        <v>2810</v>
      </c>
      <c r="AJ55" s="313">
        <f>AJ92</f>
        <v>2950</v>
      </c>
    </row>
    <row r="56" spans="1:36">
      <c r="B56" s="56">
        <v>225</v>
      </c>
      <c r="C56" t="s">
        <v>127</v>
      </c>
      <c r="D56" s="146">
        <v>6858</v>
      </c>
      <c r="E56" s="146">
        <v>6786</v>
      </c>
      <c r="F56" s="146">
        <v>6840</v>
      </c>
      <c r="G56" s="146">
        <v>6096</v>
      </c>
      <c r="H56" s="146">
        <v>6280</v>
      </c>
      <c r="I56" s="146">
        <v>6280</v>
      </c>
      <c r="J56" s="146">
        <v>5700</v>
      </c>
      <c r="K56" s="146">
        <v>5629</v>
      </c>
      <c r="L56" s="146">
        <v>5595</v>
      </c>
      <c r="M56" s="146">
        <v>4889</v>
      </c>
      <c r="N56" s="146">
        <v>4857</v>
      </c>
      <c r="O56" s="195">
        <v>4333</v>
      </c>
      <c r="P56" s="195">
        <v>4041</v>
      </c>
      <c r="Q56" s="195">
        <v>4438</v>
      </c>
      <c r="R56" s="195">
        <v>4744</v>
      </c>
      <c r="S56" s="195">
        <v>3564</v>
      </c>
      <c r="T56" s="195">
        <v>4112</v>
      </c>
      <c r="U56" s="313">
        <v>4328</v>
      </c>
      <c r="V56" s="313">
        <v>4571</v>
      </c>
      <c r="W56" s="313">
        <v>4403</v>
      </c>
      <c r="X56" s="313">
        <v>4605</v>
      </c>
      <c r="Y56" s="313">
        <v>4626</v>
      </c>
      <c r="Z56" s="313">
        <v>4836</v>
      </c>
      <c r="AA56" s="313">
        <v>4853</v>
      </c>
      <c r="AB56" s="313">
        <v>3770</v>
      </c>
      <c r="AC56" s="313">
        <v>4160</v>
      </c>
      <c r="AD56" s="313">
        <v>4450</v>
      </c>
      <c r="AE56" s="313">
        <v>4170</v>
      </c>
      <c r="AF56" s="313">
        <v>3930</v>
      </c>
      <c r="AG56" s="313">
        <v>3550</v>
      </c>
      <c r="AH56" s="313">
        <v>3570</v>
      </c>
      <c r="AI56" s="313">
        <v>3820</v>
      </c>
      <c r="AJ56" s="313">
        <f>AJ95</f>
        <v>3760</v>
      </c>
    </row>
    <row r="57" spans="1:36">
      <c r="B57" s="56">
        <v>585</v>
      </c>
      <c r="C57" t="s">
        <v>128</v>
      </c>
      <c r="D57" s="146">
        <v>2828</v>
      </c>
      <c r="E57" s="146">
        <v>2690</v>
      </c>
      <c r="F57" s="146">
        <v>2613</v>
      </c>
      <c r="G57" s="146">
        <v>2350</v>
      </c>
      <c r="H57" s="146">
        <v>2500</v>
      </c>
      <c r="I57" s="146">
        <v>2500</v>
      </c>
      <c r="J57" s="146">
        <v>2240</v>
      </c>
      <c r="K57" s="146">
        <v>2279</v>
      </c>
      <c r="L57" s="146">
        <v>2356</v>
      </c>
      <c r="M57" s="146">
        <v>2011</v>
      </c>
      <c r="N57" s="146">
        <v>2239</v>
      </c>
      <c r="O57" s="195">
        <v>2134</v>
      </c>
      <c r="P57" s="195">
        <v>1969</v>
      </c>
      <c r="Q57" s="195">
        <v>1975</v>
      </c>
      <c r="R57" s="195">
        <v>2150</v>
      </c>
      <c r="S57" s="195">
        <v>1928</v>
      </c>
      <c r="T57" s="195">
        <v>1912</v>
      </c>
      <c r="U57" s="313">
        <v>1810</v>
      </c>
      <c r="V57" s="313">
        <v>1936</v>
      </c>
      <c r="W57" s="313">
        <v>1853</v>
      </c>
      <c r="X57" s="313">
        <v>1929</v>
      </c>
      <c r="Y57" s="313">
        <v>1925</v>
      </c>
      <c r="Z57" s="313">
        <v>1995</v>
      </c>
      <c r="AA57" s="313">
        <v>1953</v>
      </c>
      <c r="AB57" s="313">
        <v>1630</v>
      </c>
      <c r="AC57" s="313">
        <v>1950</v>
      </c>
      <c r="AD57" s="313">
        <v>2020</v>
      </c>
      <c r="AE57" s="313">
        <v>2040</v>
      </c>
      <c r="AF57" s="313">
        <v>2120</v>
      </c>
      <c r="AG57" s="313">
        <v>2080</v>
      </c>
      <c r="AH57" s="313">
        <v>1940</v>
      </c>
      <c r="AI57" s="313">
        <v>1830</v>
      </c>
      <c r="AJ57" s="313">
        <f>AJ110</f>
        <v>1900</v>
      </c>
    </row>
    <row r="58" spans="1:36">
      <c r="B58" s="56">
        <v>586</v>
      </c>
      <c r="C58" t="s">
        <v>129</v>
      </c>
      <c r="D58" s="146">
        <v>2359</v>
      </c>
      <c r="E58" s="146">
        <v>2342</v>
      </c>
      <c r="F58" s="146">
        <v>2276</v>
      </c>
      <c r="G58" s="146">
        <v>2035</v>
      </c>
      <c r="H58" s="146">
        <v>2240</v>
      </c>
      <c r="I58" s="146">
        <v>2240</v>
      </c>
      <c r="J58" s="146">
        <v>2050</v>
      </c>
      <c r="K58" s="146">
        <v>2024</v>
      </c>
      <c r="L58" s="146">
        <v>2030</v>
      </c>
      <c r="M58" s="146">
        <v>1851</v>
      </c>
      <c r="N58" s="146">
        <v>1899</v>
      </c>
      <c r="O58" s="199">
        <v>1821</v>
      </c>
      <c r="P58" s="199">
        <v>1710</v>
      </c>
      <c r="Q58" s="199">
        <v>1796</v>
      </c>
      <c r="R58" s="195">
        <v>1834</v>
      </c>
      <c r="S58" s="195">
        <v>1711</v>
      </c>
      <c r="T58" s="195">
        <v>1773</v>
      </c>
      <c r="U58" s="313">
        <v>1678</v>
      </c>
      <c r="V58" s="313">
        <v>1758</v>
      </c>
      <c r="W58" s="313">
        <v>1684</v>
      </c>
      <c r="X58" s="313">
        <v>1785</v>
      </c>
      <c r="Y58" s="313">
        <v>1776</v>
      </c>
      <c r="Z58" s="313">
        <v>1828</v>
      </c>
      <c r="AA58" s="313">
        <v>1806</v>
      </c>
      <c r="AB58" s="313">
        <v>1380</v>
      </c>
      <c r="AC58" s="313">
        <v>1550</v>
      </c>
      <c r="AD58" s="313">
        <v>1640</v>
      </c>
      <c r="AE58" s="313">
        <v>1650</v>
      </c>
      <c r="AF58" s="313">
        <v>1660</v>
      </c>
      <c r="AG58" s="313">
        <v>1510</v>
      </c>
      <c r="AH58" s="313">
        <v>1380</v>
      </c>
      <c r="AI58" s="313">
        <v>1260</v>
      </c>
      <c r="AJ58" s="313">
        <f>AJ111</f>
        <v>1310</v>
      </c>
    </row>
    <row r="59" spans="1:36">
      <c r="A59" t="s">
        <v>116</v>
      </c>
      <c r="B59" s="56"/>
      <c r="C59" t="s">
        <v>61</v>
      </c>
      <c r="D59" s="146">
        <v>16444</v>
      </c>
      <c r="E59" s="146">
        <v>15650</v>
      </c>
      <c r="F59" s="146">
        <v>14803</v>
      </c>
      <c r="G59" s="146">
        <v>14800</v>
      </c>
      <c r="H59" s="146">
        <v>20290</v>
      </c>
      <c r="I59" s="146">
        <v>20290</v>
      </c>
      <c r="J59" s="146">
        <v>18870</v>
      </c>
      <c r="K59" s="146">
        <v>18382</v>
      </c>
      <c r="L59" s="146">
        <v>16708</v>
      </c>
      <c r="M59" s="146">
        <v>16135</v>
      </c>
      <c r="N59" s="146">
        <v>15918</v>
      </c>
      <c r="O59" s="195">
        <v>16152</v>
      </c>
      <c r="P59" s="195">
        <v>15800</v>
      </c>
      <c r="Q59" s="195">
        <v>15201</v>
      </c>
      <c r="R59" s="195">
        <v>15294</v>
      </c>
      <c r="S59" s="195">
        <v>13664</v>
      </c>
      <c r="T59" s="195">
        <v>14011</v>
      </c>
      <c r="U59" s="314">
        <v>13078</v>
      </c>
      <c r="V59" s="314">
        <v>13910</v>
      </c>
      <c r="W59" s="314">
        <v>13589</v>
      </c>
      <c r="X59" s="314">
        <v>13065</v>
      </c>
      <c r="Y59" s="314">
        <v>13342</v>
      </c>
      <c r="Z59" s="314">
        <v>14172</v>
      </c>
      <c r="AA59" s="314">
        <v>13838</v>
      </c>
      <c r="AB59" s="314">
        <v>12700</v>
      </c>
      <c r="AC59" s="314">
        <v>13260</v>
      </c>
      <c r="AD59" s="314">
        <v>13600</v>
      </c>
      <c r="AE59" s="314">
        <v>13770</v>
      </c>
      <c r="AF59" s="314">
        <v>12940</v>
      </c>
      <c r="AG59" s="314">
        <v>16670</v>
      </c>
      <c r="AH59" s="314">
        <v>16440</v>
      </c>
      <c r="AI59" s="314">
        <v>16520</v>
      </c>
      <c r="AJ59" s="314">
        <f>SUM(AJ60:AJ61)</f>
        <v>17150</v>
      </c>
    </row>
    <row r="60" spans="1:36">
      <c r="B60" s="56">
        <v>221</v>
      </c>
      <c r="C60" s="315" t="s">
        <v>244</v>
      </c>
      <c r="D60" s="151">
        <v>4300</v>
      </c>
      <c r="E60" s="151">
        <v>4109</v>
      </c>
      <c r="F60" s="151">
        <v>4147</v>
      </c>
      <c r="G60" s="151">
        <v>3995</v>
      </c>
      <c r="H60" s="151">
        <v>8480</v>
      </c>
      <c r="I60" s="151">
        <v>8480</v>
      </c>
      <c r="J60" s="151">
        <v>7920</v>
      </c>
      <c r="K60" s="151">
        <v>7935</v>
      </c>
      <c r="L60" s="151">
        <v>6993</v>
      </c>
      <c r="M60" s="151">
        <v>6909</v>
      </c>
      <c r="N60" s="151">
        <v>6898</v>
      </c>
      <c r="O60" s="195">
        <v>7139</v>
      </c>
      <c r="P60" s="195">
        <v>6672</v>
      </c>
      <c r="Q60" s="195">
        <v>6435</v>
      </c>
      <c r="R60" s="195">
        <v>6629</v>
      </c>
      <c r="S60" s="195">
        <v>5477</v>
      </c>
      <c r="T60" s="195">
        <v>6188</v>
      </c>
      <c r="U60" s="313">
        <v>5597</v>
      </c>
      <c r="V60" s="313">
        <v>5957</v>
      </c>
      <c r="W60" s="313">
        <v>5839</v>
      </c>
      <c r="X60" s="313">
        <v>5586</v>
      </c>
      <c r="Y60" s="313">
        <v>5688</v>
      </c>
      <c r="Z60" s="313">
        <v>6041</v>
      </c>
      <c r="AA60" s="313">
        <v>5937</v>
      </c>
      <c r="AB60" s="313">
        <v>5150</v>
      </c>
      <c r="AC60" s="313">
        <v>5070</v>
      </c>
      <c r="AD60" s="313">
        <v>5150</v>
      </c>
      <c r="AE60" s="313">
        <v>5270</v>
      </c>
      <c r="AF60" s="313">
        <v>4820</v>
      </c>
      <c r="AG60" s="313">
        <v>5100</v>
      </c>
      <c r="AH60" s="313">
        <v>5040</v>
      </c>
      <c r="AI60" s="313">
        <v>4920</v>
      </c>
      <c r="AJ60" s="313">
        <f>AJ91</f>
        <v>5090</v>
      </c>
    </row>
    <row r="61" spans="1:36">
      <c r="B61" s="56">
        <v>223</v>
      </c>
      <c r="C61" s="315" t="s">
        <v>130</v>
      </c>
      <c r="D61" s="151">
        <v>12144</v>
      </c>
      <c r="E61" s="151">
        <v>11541</v>
      </c>
      <c r="F61" s="151">
        <v>10656</v>
      </c>
      <c r="G61" s="151">
        <v>10805</v>
      </c>
      <c r="H61" s="151">
        <v>11810</v>
      </c>
      <c r="I61" s="151">
        <v>11810</v>
      </c>
      <c r="J61" s="151">
        <v>10950</v>
      </c>
      <c r="K61" s="151">
        <v>10447</v>
      </c>
      <c r="L61" s="151">
        <v>9715</v>
      </c>
      <c r="M61" s="151">
        <v>9226</v>
      </c>
      <c r="N61" s="151">
        <v>9020</v>
      </c>
      <c r="O61" s="195">
        <v>9013</v>
      </c>
      <c r="P61" s="195">
        <v>9128</v>
      </c>
      <c r="Q61" s="195">
        <v>8766</v>
      </c>
      <c r="R61" s="195">
        <v>8665</v>
      </c>
      <c r="S61" s="195">
        <v>8187</v>
      </c>
      <c r="T61" s="195">
        <v>7823</v>
      </c>
      <c r="U61" s="313">
        <v>7481</v>
      </c>
      <c r="V61" s="313">
        <v>7953</v>
      </c>
      <c r="W61" s="313">
        <v>7750</v>
      </c>
      <c r="X61" s="313">
        <v>7479</v>
      </c>
      <c r="Y61" s="313">
        <v>7654</v>
      </c>
      <c r="Z61" s="313">
        <v>8131</v>
      </c>
      <c r="AA61" s="313">
        <v>7901</v>
      </c>
      <c r="AB61" s="313">
        <v>7550</v>
      </c>
      <c r="AC61" s="313">
        <v>8190</v>
      </c>
      <c r="AD61" s="313">
        <v>8450</v>
      </c>
      <c r="AE61" s="313">
        <v>8500</v>
      </c>
      <c r="AF61" s="313">
        <v>8120</v>
      </c>
      <c r="AG61" s="313">
        <v>11570</v>
      </c>
      <c r="AH61" s="313">
        <v>11400</v>
      </c>
      <c r="AI61" s="313">
        <v>11600</v>
      </c>
      <c r="AJ61" s="313">
        <f>AJ93</f>
        <v>12060</v>
      </c>
    </row>
    <row r="62" spans="1:36">
      <c r="A62" t="s">
        <v>116</v>
      </c>
      <c r="B62" s="56"/>
      <c r="C62" t="s">
        <v>62</v>
      </c>
      <c r="D62" s="146">
        <v>55462</v>
      </c>
      <c r="E62" s="146">
        <v>57720</v>
      </c>
      <c r="F62" s="146">
        <v>50367</v>
      </c>
      <c r="G62" s="146">
        <v>56750</v>
      </c>
      <c r="H62" s="146">
        <v>53280</v>
      </c>
      <c r="I62" s="146">
        <v>53280</v>
      </c>
      <c r="J62" s="146">
        <v>50640</v>
      </c>
      <c r="K62" s="146">
        <v>48483</v>
      </c>
      <c r="L62" s="146">
        <v>46224</v>
      </c>
      <c r="M62" s="146">
        <v>45675</v>
      </c>
      <c r="N62" s="146">
        <v>38682</v>
      </c>
      <c r="O62" s="195">
        <v>37271</v>
      </c>
      <c r="P62" s="195">
        <v>37561</v>
      </c>
      <c r="Q62" s="195">
        <v>39695</v>
      </c>
      <c r="R62" s="195">
        <v>40034</v>
      </c>
      <c r="S62" s="195">
        <v>36874</v>
      </c>
      <c r="T62" s="195">
        <v>35416</v>
      </c>
      <c r="U62" s="314">
        <v>34903</v>
      </c>
      <c r="V62" s="314">
        <v>35322</v>
      </c>
      <c r="W62" s="314">
        <v>34806</v>
      </c>
      <c r="X62" s="314">
        <v>34985</v>
      </c>
      <c r="Y62" s="314">
        <v>35005</v>
      </c>
      <c r="Z62" s="314">
        <v>35488</v>
      </c>
      <c r="AA62" s="314">
        <v>33354</v>
      </c>
      <c r="AB62" s="314">
        <v>37760</v>
      </c>
      <c r="AC62" s="314">
        <v>39820</v>
      </c>
      <c r="AD62" s="314">
        <v>41140</v>
      </c>
      <c r="AE62" s="314">
        <v>38000</v>
      </c>
      <c r="AF62" s="314">
        <v>35350</v>
      </c>
      <c r="AG62" s="314">
        <v>32420</v>
      </c>
      <c r="AH62" s="314">
        <v>31410</v>
      </c>
      <c r="AI62" s="314">
        <v>31870</v>
      </c>
      <c r="AJ62" s="314">
        <f>SUM(AJ63:AJ65)</f>
        <v>36780</v>
      </c>
    </row>
    <row r="63" spans="1:36">
      <c r="B63" s="56">
        <v>205</v>
      </c>
      <c r="C63" t="s">
        <v>137</v>
      </c>
      <c r="D63" s="146">
        <v>10803</v>
      </c>
      <c r="E63" s="146">
        <v>10594</v>
      </c>
      <c r="F63" s="146">
        <v>9749</v>
      </c>
      <c r="G63" s="146">
        <v>10311</v>
      </c>
      <c r="H63" s="146">
        <v>9640</v>
      </c>
      <c r="I63" s="146">
        <v>9640</v>
      </c>
      <c r="J63" s="146">
        <v>9360</v>
      </c>
      <c r="K63" s="146">
        <v>9269</v>
      </c>
      <c r="L63" s="146">
        <v>8534</v>
      </c>
      <c r="M63" s="146">
        <v>8210</v>
      </c>
      <c r="N63" s="146">
        <v>7475</v>
      </c>
      <c r="O63" s="195">
        <v>7135</v>
      </c>
      <c r="P63" s="195">
        <v>7109</v>
      </c>
      <c r="Q63" s="195">
        <v>7301</v>
      </c>
      <c r="R63" s="195">
        <v>7119</v>
      </c>
      <c r="S63" s="195">
        <v>6934</v>
      </c>
      <c r="T63" s="195">
        <v>6317</v>
      </c>
      <c r="U63" s="313">
        <v>6338</v>
      </c>
      <c r="V63" s="313">
        <v>6233</v>
      </c>
      <c r="W63" s="313">
        <v>6231</v>
      </c>
      <c r="X63" s="313">
        <v>6248</v>
      </c>
      <c r="Y63" s="313">
        <v>6303</v>
      </c>
      <c r="Z63" s="313">
        <v>6383</v>
      </c>
      <c r="AA63" s="313">
        <v>6050</v>
      </c>
      <c r="AB63" s="313">
        <v>6190</v>
      </c>
      <c r="AC63" s="313">
        <v>6850</v>
      </c>
      <c r="AD63" s="313">
        <v>7290</v>
      </c>
      <c r="AE63" s="313">
        <v>6890</v>
      </c>
      <c r="AF63" s="313">
        <v>6950</v>
      </c>
      <c r="AG63" s="313">
        <v>5680</v>
      </c>
      <c r="AH63" s="313">
        <v>5510</v>
      </c>
      <c r="AI63" s="313">
        <v>5460</v>
      </c>
      <c r="AJ63" s="313">
        <f>AJ76</f>
        <v>5930</v>
      </c>
    </row>
    <row r="64" spans="1:36">
      <c r="B64" s="56">
        <v>224</v>
      </c>
      <c r="C64" t="s">
        <v>131</v>
      </c>
      <c r="D64" s="146">
        <v>32695</v>
      </c>
      <c r="E64" s="146">
        <v>34597</v>
      </c>
      <c r="F64" s="146">
        <v>28925</v>
      </c>
      <c r="G64" s="146">
        <v>34235</v>
      </c>
      <c r="H64" s="146">
        <v>32680</v>
      </c>
      <c r="I64" s="146">
        <v>32680</v>
      </c>
      <c r="J64" s="146">
        <v>30890</v>
      </c>
      <c r="K64" s="146">
        <v>30061</v>
      </c>
      <c r="L64" s="146">
        <v>28907</v>
      </c>
      <c r="M64" s="146">
        <v>28492</v>
      </c>
      <c r="N64" s="146">
        <v>22853</v>
      </c>
      <c r="O64" s="195">
        <v>22569</v>
      </c>
      <c r="P64" s="195">
        <v>23246</v>
      </c>
      <c r="Q64" s="195">
        <v>25349</v>
      </c>
      <c r="R64" s="195">
        <v>25689</v>
      </c>
      <c r="S64" s="195">
        <v>22926</v>
      </c>
      <c r="T64" s="195">
        <v>22514</v>
      </c>
      <c r="U64" s="313">
        <v>22190</v>
      </c>
      <c r="V64" s="313">
        <v>22617</v>
      </c>
      <c r="W64" s="313">
        <v>22269</v>
      </c>
      <c r="X64" s="313">
        <v>22332</v>
      </c>
      <c r="Y64" s="313">
        <v>22307</v>
      </c>
      <c r="Z64" s="313">
        <v>22765</v>
      </c>
      <c r="AA64" s="313">
        <v>21352</v>
      </c>
      <c r="AB64" s="313">
        <v>25390</v>
      </c>
      <c r="AC64" s="313">
        <v>26010</v>
      </c>
      <c r="AD64" s="313">
        <v>26660</v>
      </c>
      <c r="AE64" s="313">
        <v>24270</v>
      </c>
      <c r="AF64" s="313">
        <v>21520</v>
      </c>
      <c r="AG64" s="313">
        <v>21350</v>
      </c>
      <c r="AH64" s="313">
        <v>20610</v>
      </c>
      <c r="AI64" s="313">
        <v>21070</v>
      </c>
      <c r="AJ64" s="313">
        <f>AJ94</f>
        <v>25020</v>
      </c>
    </row>
    <row r="65" spans="1:36">
      <c r="A65" s="297"/>
      <c r="B65" s="196">
        <v>226</v>
      </c>
      <c r="C65" s="297" t="s">
        <v>132</v>
      </c>
      <c r="D65" s="150">
        <v>11964</v>
      </c>
      <c r="E65" s="150">
        <v>12529</v>
      </c>
      <c r="F65" s="150">
        <v>11693</v>
      </c>
      <c r="G65" s="150">
        <v>12204</v>
      </c>
      <c r="H65" s="150">
        <v>10960</v>
      </c>
      <c r="I65" s="150">
        <v>10960</v>
      </c>
      <c r="J65" s="150">
        <v>10390</v>
      </c>
      <c r="K65" s="150">
        <v>9153</v>
      </c>
      <c r="L65" s="150">
        <v>8783</v>
      </c>
      <c r="M65" s="150">
        <v>8973</v>
      </c>
      <c r="N65" s="150">
        <v>8354</v>
      </c>
      <c r="O65" s="196">
        <v>7567</v>
      </c>
      <c r="P65" s="196">
        <v>7206</v>
      </c>
      <c r="Q65" s="196">
        <v>7045</v>
      </c>
      <c r="R65" s="196">
        <v>7226</v>
      </c>
      <c r="S65" s="196">
        <v>7014</v>
      </c>
      <c r="T65" s="196">
        <v>6585</v>
      </c>
      <c r="U65" s="316">
        <v>6375</v>
      </c>
      <c r="V65" s="316">
        <v>6472</v>
      </c>
      <c r="W65" s="316">
        <v>6306</v>
      </c>
      <c r="X65" s="316">
        <v>6405</v>
      </c>
      <c r="Y65" s="316">
        <v>6395</v>
      </c>
      <c r="Z65" s="316">
        <v>6340</v>
      </c>
      <c r="AA65" s="316">
        <v>5952</v>
      </c>
      <c r="AB65" s="316">
        <v>6180</v>
      </c>
      <c r="AC65" s="316">
        <v>6960</v>
      </c>
      <c r="AD65" s="316">
        <v>7190</v>
      </c>
      <c r="AE65" s="316">
        <v>6840</v>
      </c>
      <c r="AF65" s="316">
        <v>6880</v>
      </c>
      <c r="AG65" s="316">
        <v>5390</v>
      </c>
      <c r="AH65" s="316">
        <v>5290</v>
      </c>
      <c r="AI65" s="316">
        <v>5340</v>
      </c>
      <c r="AJ65" s="316">
        <f>AJ96</f>
        <v>5830</v>
      </c>
    </row>
    <row r="66" spans="1:36">
      <c r="A66" s="317" t="s">
        <v>670</v>
      </c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307"/>
      <c r="V66" s="307"/>
      <c r="W66" s="307"/>
      <c r="X66" s="307"/>
      <c r="Y66" s="307"/>
      <c r="Z66" s="307"/>
      <c r="AA66" s="307"/>
      <c r="AE66" t="s">
        <v>576</v>
      </c>
      <c r="AH66" s="225"/>
      <c r="AI66" s="127"/>
      <c r="AJ66" s="127"/>
    </row>
    <row r="67" spans="1:36">
      <c r="O67" s="307"/>
      <c r="P67" s="307"/>
      <c r="Q67" s="307"/>
      <c r="R67" s="307"/>
      <c r="S67" s="307"/>
      <c r="T67" s="307"/>
      <c r="U67" s="307"/>
      <c r="V67" s="307"/>
      <c r="W67" s="307"/>
      <c r="X67" s="307"/>
      <c r="Y67" s="307"/>
      <c r="Z67" s="307"/>
      <c r="AA67" s="307"/>
      <c r="AE67" t="s">
        <v>577</v>
      </c>
      <c r="AI67"/>
      <c r="AJ67"/>
    </row>
    <row r="68" spans="1:36">
      <c r="O68" s="307"/>
      <c r="P68" s="307"/>
      <c r="Q68" s="307"/>
      <c r="R68" s="307"/>
      <c r="S68" s="307"/>
      <c r="T68" s="307"/>
      <c r="U68" s="307"/>
      <c r="V68" s="307"/>
      <c r="W68" s="307"/>
      <c r="X68" s="307"/>
      <c r="Y68" s="307"/>
      <c r="Z68" s="307"/>
      <c r="AA68" s="307"/>
      <c r="AI68"/>
      <c r="AJ68"/>
    </row>
    <row r="69" spans="1:36">
      <c r="O69" s="307"/>
      <c r="P69" s="307"/>
      <c r="Q69" s="307"/>
      <c r="R69" s="307"/>
      <c r="S69" s="307"/>
      <c r="T69" s="307"/>
      <c r="U69" s="307"/>
      <c r="V69" s="307"/>
      <c r="W69" s="307"/>
      <c r="X69" s="307"/>
      <c r="Y69" s="307"/>
      <c r="Z69" s="307"/>
      <c r="AA69" s="307"/>
      <c r="AI69"/>
      <c r="AJ69"/>
    </row>
    <row r="70" spans="1:36">
      <c r="C70" t="s">
        <v>665</v>
      </c>
      <c r="AJ70" s="146">
        <f>SUM(AJ71:AJ111)</f>
        <v>155740</v>
      </c>
    </row>
    <row r="71" spans="1:36">
      <c r="C71" t="s">
        <v>96</v>
      </c>
      <c r="AJ71" s="146">
        <v>13560</v>
      </c>
    </row>
    <row r="72" spans="1:36">
      <c r="C72" t="s">
        <v>586</v>
      </c>
      <c r="AJ72" s="146">
        <v>6470</v>
      </c>
    </row>
    <row r="73" spans="1:36">
      <c r="C73" t="s">
        <v>70</v>
      </c>
      <c r="AJ73" s="146">
        <v>350</v>
      </c>
    </row>
    <row r="74" spans="1:36">
      <c r="C74" t="s">
        <v>71</v>
      </c>
      <c r="AJ74" s="146">
        <v>1370</v>
      </c>
    </row>
    <row r="75" spans="1:36">
      <c r="C75" t="s">
        <v>72</v>
      </c>
      <c r="AJ75" s="146">
        <v>710</v>
      </c>
    </row>
    <row r="76" spans="1:36">
      <c r="C76" t="s">
        <v>73</v>
      </c>
      <c r="AJ76" s="146">
        <v>5930</v>
      </c>
    </row>
    <row r="77" spans="1:36">
      <c r="C77" t="s">
        <v>74</v>
      </c>
      <c r="AJ77" s="146">
        <v>0</v>
      </c>
    </row>
    <row r="78" spans="1:36">
      <c r="C78" t="s">
        <v>75</v>
      </c>
      <c r="AJ78" s="146">
        <v>640</v>
      </c>
    </row>
    <row r="79" spans="1:36">
      <c r="C79" t="s">
        <v>76</v>
      </c>
      <c r="AJ79" s="146">
        <v>430</v>
      </c>
    </row>
    <row r="80" spans="1:36">
      <c r="C80" t="s">
        <v>77</v>
      </c>
      <c r="AJ80" s="146">
        <v>11200</v>
      </c>
    </row>
    <row r="81" spans="3:36">
      <c r="C81" t="s">
        <v>78</v>
      </c>
      <c r="AJ81" s="146">
        <v>2390</v>
      </c>
    </row>
    <row r="82" spans="3:36">
      <c r="C82" t="s">
        <v>79</v>
      </c>
      <c r="AJ82" s="146">
        <v>6150</v>
      </c>
    </row>
    <row r="83" spans="3:36">
      <c r="C83" t="s">
        <v>80</v>
      </c>
      <c r="AJ83" s="146">
        <v>1440</v>
      </c>
    </row>
    <row r="84" spans="3:36">
      <c r="C84" t="s">
        <v>81</v>
      </c>
      <c r="AJ84" s="146">
        <v>1650</v>
      </c>
    </row>
    <row r="85" spans="3:36">
      <c r="C85" t="s">
        <v>82</v>
      </c>
      <c r="AJ85" s="146">
        <v>6480</v>
      </c>
    </row>
    <row r="86" spans="3:36">
      <c r="C86" t="s">
        <v>83</v>
      </c>
      <c r="AJ86" s="146">
        <v>400</v>
      </c>
    </row>
    <row r="87" spans="3:36">
      <c r="C87" t="s">
        <v>84</v>
      </c>
      <c r="AJ87" s="146">
        <v>490</v>
      </c>
    </row>
    <row r="88" spans="3:36">
      <c r="C88" t="s">
        <v>85</v>
      </c>
      <c r="AJ88" s="146">
        <v>3790</v>
      </c>
    </row>
    <row r="89" spans="3:36">
      <c r="C89" t="s">
        <v>86</v>
      </c>
      <c r="AJ89" s="146">
        <v>3810</v>
      </c>
    </row>
    <row r="90" spans="3:36">
      <c r="C90" t="s">
        <v>87</v>
      </c>
      <c r="AJ90" s="146">
        <v>4860</v>
      </c>
    </row>
    <row r="91" spans="3:36">
      <c r="C91" t="s">
        <v>694</v>
      </c>
      <c r="AJ91" s="146">
        <v>5090</v>
      </c>
    </row>
    <row r="92" spans="3:36">
      <c r="C92" t="s">
        <v>653</v>
      </c>
      <c r="AJ92" s="146">
        <v>2950</v>
      </c>
    </row>
    <row r="93" spans="3:36">
      <c r="C93" t="s">
        <v>654</v>
      </c>
      <c r="AJ93" s="146">
        <v>12060</v>
      </c>
    </row>
    <row r="94" spans="3:36">
      <c r="C94" t="s">
        <v>655</v>
      </c>
      <c r="AJ94" s="146">
        <v>25020</v>
      </c>
    </row>
    <row r="95" spans="3:36">
      <c r="C95" t="s">
        <v>656</v>
      </c>
      <c r="AJ95" s="146">
        <v>3760</v>
      </c>
    </row>
    <row r="96" spans="3:36">
      <c r="C96" t="s">
        <v>657</v>
      </c>
      <c r="AJ96" s="146">
        <v>5830</v>
      </c>
    </row>
    <row r="97" spans="3:36">
      <c r="C97" t="s">
        <v>658</v>
      </c>
      <c r="AJ97" s="146">
        <v>2180</v>
      </c>
    </row>
    <row r="98" spans="3:36">
      <c r="C98" t="s">
        <v>659</v>
      </c>
      <c r="AJ98" s="146">
        <v>2780</v>
      </c>
    </row>
    <row r="99" spans="3:36">
      <c r="C99" t="s">
        <v>660</v>
      </c>
      <c r="AJ99" s="146">
        <v>3860</v>
      </c>
    </row>
    <row r="100" spans="3:36">
      <c r="C100" t="s">
        <v>88</v>
      </c>
      <c r="AJ100" s="146">
        <v>660</v>
      </c>
    </row>
    <row r="101" spans="3:36">
      <c r="C101" t="s">
        <v>661</v>
      </c>
      <c r="AJ101" s="146">
        <v>1960</v>
      </c>
    </row>
    <row r="102" spans="3:36">
      <c r="C102" t="s">
        <v>89</v>
      </c>
      <c r="AJ102" s="146">
        <v>2020</v>
      </c>
    </row>
    <row r="103" spans="3:36">
      <c r="C103" t="s">
        <v>90</v>
      </c>
      <c r="AJ103" s="146">
        <v>50</v>
      </c>
    </row>
    <row r="104" spans="3:36">
      <c r="C104" t="s">
        <v>91</v>
      </c>
      <c r="AJ104" s="146">
        <v>910</v>
      </c>
    </row>
    <row r="105" spans="3:36">
      <c r="C105" t="s">
        <v>92</v>
      </c>
      <c r="AJ105" s="146">
        <v>640</v>
      </c>
    </row>
    <row r="106" spans="3:36">
      <c r="C106" t="s">
        <v>662</v>
      </c>
      <c r="AJ106" s="146">
        <v>740</v>
      </c>
    </row>
    <row r="107" spans="3:36">
      <c r="C107" t="s">
        <v>93</v>
      </c>
      <c r="AJ107" s="146">
        <v>300</v>
      </c>
    </row>
    <row r="108" spans="3:36">
      <c r="C108" t="s">
        <v>94</v>
      </c>
      <c r="AJ108" s="146">
        <v>7210</v>
      </c>
    </row>
    <row r="109" spans="3:36">
      <c r="C109" t="s">
        <v>95</v>
      </c>
      <c r="AJ109" s="146">
        <v>2390</v>
      </c>
    </row>
    <row r="110" spans="3:36">
      <c r="C110" t="s">
        <v>663</v>
      </c>
      <c r="AJ110" s="146">
        <v>1900</v>
      </c>
    </row>
    <row r="111" spans="3:36">
      <c r="C111" t="s">
        <v>664</v>
      </c>
      <c r="AJ111" s="146">
        <v>1310</v>
      </c>
    </row>
  </sheetData>
  <phoneticPr fontId="2"/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B2384-D0BD-4431-BA71-0DE4D7F8E5D7}">
  <dimension ref="A1:BC124"/>
  <sheetViews>
    <sheetView workbookViewId="0">
      <pane xSplit="2" ySplit="4" topLeftCell="AL5" activePane="bottomRight" state="frozen"/>
      <selection pane="topRight" activeCell="C1" sqref="C1"/>
      <selection pane="bottomLeft" activeCell="A5" sqref="A5"/>
      <selection pane="bottomRight" activeCell="BA1" sqref="BA1"/>
    </sheetView>
  </sheetViews>
  <sheetFormatPr defaultColWidth="8.875" defaultRowHeight="13.5"/>
  <cols>
    <col min="1" max="1" width="4.625" style="64" customWidth="1"/>
    <col min="2" max="12" width="10.5" style="64" customWidth="1"/>
    <col min="13" max="52" width="10.5" style="317" customWidth="1"/>
    <col min="53" max="53" width="10.5" style="24" customWidth="1"/>
    <col min="54" max="55" width="10.5" style="317" customWidth="1"/>
    <col min="56" max="16384" width="8.875" style="317"/>
  </cols>
  <sheetData>
    <row r="1" spans="1:55">
      <c r="A1" s="65" t="s">
        <v>285</v>
      </c>
      <c r="B1" s="65"/>
      <c r="C1" s="65"/>
      <c r="D1" s="65"/>
      <c r="E1" s="65" t="s">
        <v>286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6" t="s">
        <v>287</v>
      </c>
      <c r="Y1" s="65"/>
      <c r="Z1" s="67"/>
      <c r="AA1" s="68" t="s">
        <v>288</v>
      </c>
      <c r="AB1" s="69"/>
      <c r="AC1" s="69"/>
      <c r="AD1" s="69"/>
      <c r="AE1" s="69"/>
      <c r="AF1" s="69"/>
      <c r="AG1" s="69"/>
      <c r="AH1" s="69"/>
      <c r="AI1" s="66" t="s">
        <v>287</v>
      </c>
      <c r="AJ1" s="66" t="s">
        <v>287</v>
      </c>
      <c r="AK1" s="69"/>
      <c r="AL1" s="69"/>
      <c r="AM1" s="70" t="s">
        <v>288</v>
      </c>
      <c r="AN1" s="67"/>
      <c r="AO1" s="67"/>
      <c r="AP1" s="67"/>
      <c r="AQ1" s="67"/>
      <c r="AR1" s="71" t="s">
        <v>289</v>
      </c>
      <c r="AS1" s="68" t="s">
        <v>288</v>
      </c>
      <c r="AT1" s="67"/>
      <c r="AU1" s="67"/>
      <c r="AV1" s="71" t="s">
        <v>289</v>
      </c>
      <c r="AW1" s="67" t="s">
        <v>290</v>
      </c>
      <c r="AX1" s="24"/>
      <c r="AY1" s="67"/>
      <c r="AZ1" s="67"/>
      <c r="BA1" s="71" t="s">
        <v>289</v>
      </c>
      <c r="BB1" s="72" t="s">
        <v>752</v>
      </c>
      <c r="BC1" s="72"/>
    </row>
    <row r="2" spans="1:55">
      <c r="A2" s="489" t="s">
        <v>258</v>
      </c>
      <c r="B2" s="489"/>
      <c r="C2" s="73" t="s">
        <v>291</v>
      </c>
      <c r="D2" s="73" t="s">
        <v>292</v>
      </c>
      <c r="E2" s="73" t="s">
        <v>293</v>
      </c>
      <c r="F2" s="73" t="s">
        <v>294</v>
      </c>
      <c r="G2" s="73" t="s">
        <v>295</v>
      </c>
      <c r="H2" s="74" t="s">
        <v>296</v>
      </c>
      <c r="I2" s="74" t="s">
        <v>297</v>
      </c>
      <c r="J2" s="74" t="s">
        <v>298</v>
      </c>
      <c r="K2" s="74" t="s">
        <v>299</v>
      </c>
      <c r="L2" s="74" t="s">
        <v>300</v>
      </c>
      <c r="M2" s="74" t="s">
        <v>301</v>
      </c>
      <c r="N2" s="74" t="s">
        <v>302</v>
      </c>
      <c r="O2" s="74" t="s">
        <v>303</v>
      </c>
      <c r="P2" s="74" t="s">
        <v>304</v>
      </c>
      <c r="Q2" s="74" t="s">
        <v>305</v>
      </c>
      <c r="R2" s="74" t="s">
        <v>306</v>
      </c>
      <c r="S2" s="74" t="s">
        <v>307</v>
      </c>
      <c r="T2" s="74" t="s">
        <v>308</v>
      </c>
      <c r="U2" s="74" t="s">
        <v>309</v>
      </c>
      <c r="V2" s="74" t="s">
        <v>310</v>
      </c>
      <c r="W2" s="74" t="s">
        <v>311</v>
      </c>
      <c r="X2" s="74" t="s">
        <v>312</v>
      </c>
      <c r="Y2" s="74" t="s">
        <v>313</v>
      </c>
      <c r="Z2" s="74" t="s">
        <v>314</v>
      </c>
      <c r="AA2" s="75" t="s">
        <v>315</v>
      </c>
      <c r="AB2" s="75" t="s">
        <v>316</v>
      </c>
      <c r="AC2" s="74" t="s">
        <v>317</v>
      </c>
      <c r="AD2" s="74" t="s">
        <v>318</v>
      </c>
      <c r="AE2" s="74" t="s">
        <v>319</v>
      </c>
      <c r="AF2" s="74" t="s">
        <v>320</v>
      </c>
      <c r="AG2" s="74" t="s">
        <v>321</v>
      </c>
      <c r="AH2" s="74" t="s">
        <v>322</v>
      </c>
      <c r="AI2" s="74" t="s">
        <v>323</v>
      </c>
      <c r="AJ2" s="74" t="s">
        <v>324</v>
      </c>
      <c r="AK2" s="74" t="s">
        <v>325</v>
      </c>
      <c r="AL2" s="74" t="s">
        <v>326</v>
      </c>
      <c r="AM2" s="74" t="s">
        <v>327</v>
      </c>
      <c r="AN2" s="74" t="s">
        <v>328</v>
      </c>
      <c r="AO2" s="74" t="s">
        <v>329</v>
      </c>
      <c r="AP2" s="74" t="s">
        <v>330</v>
      </c>
      <c r="AQ2" s="74" t="s">
        <v>331</v>
      </c>
      <c r="AR2" s="74" t="s">
        <v>332</v>
      </c>
      <c r="AS2" s="74" t="s">
        <v>333</v>
      </c>
      <c r="AT2" s="74" t="s">
        <v>334</v>
      </c>
      <c r="AU2" s="74" t="s">
        <v>335</v>
      </c>
      <c r="AV2" s="74" t="s">
        <v>336</v>
      </c>
      <c r="AW2" s="74" t="s">
        <v>337</v>
      </c>
      <c r="AX2" s="74" t="s">
        <v>338</v>
      </c>
      <c r="AY2" s="76" t="s">
        <v>339</v>
      </c>
      <c r="AZ2" s="76" t="s">
        <v>340</v>
      </c>
      <c r="BA2" s="428" t="s">
        <v>341</v>
      </c>
      <c r="BB2" s="77" t="s">
        <v>342</v>
      </c>
      <c r="BC2" s="77" t="s">
        <v>343</v>
      </c>
    </row>
    <row r="3" spans="1:55" ht="13.5" customHeight="1">
      <c r="A3" s="78"/>
      <c r="B3" s="78"/>
      <c r="C3" s="79">
        <v>1970</v>
      </c>
      <c r="D3" s="79">
        <v>1971</v>
      </c>
      <c r="E3" s="79">
        <v>1972</v>
      </c>
      <c r="F3" s="79">
        <v>1973</v>
      </c>
      <c r="G3" s="79">
        <v>1974</v>
      </c>
      <c r="H3" s="78">
        <v>1975</v>
      </c>
      <c r="I3" s="78">
        <v>1976</v>
      </c>
      <c r="J3" s="78">
        <v>1977</v>
      </c>
      <c r="K3" s="78">
        <v>1978</v>
      </c>
      <c r="L3" s="78">
        <v>1979</v>
      </c>
      <c r="M3" s="78">
        <v>1980</v>
      </c>
      <c r="N3" s="78">
        <v>1981</v>
      </c>
      <c r="O3" s="78">
        <v>1982</v>
      </c>
      <c r="P3" s="78">
        <v>1983</v>
      </c>
      <c r="Q3" s="78">
        <v>1984</v>
      </c>
      <c r="R3" s="78">
        <v>1985</v>
      </c>
      <c r="S3" s="78">
        <v>1986</v>
      </c>
      <c r="T3" s="78">
        <v>1987</v>
      </c>
      <c r="U3" s="78">
        <v>1988</v>
      </c>
      <c r="V3" s="78">
        <v>1989</v>
      </c>
      <c r="W3" s="80">
        <v>1990</v>
      </c>
      <c r="X3" s="81">
        <v>1991</v>
      </c>
      <c r="Y3" s="81">
        <v>1992</v>
      </c>
      <c r="Z3" s="81">
        <v>1993</v>
      </c>
      <c r="AA3" s="81">
        <v>1994</v>
      </c>
      <c r="AB3" s="81">
        <v>1995</v>
      </c>
      <c r="AC3" s="81">
        <v>1996</v>
      </c>
      <c r="AD3" s="81">
        <v>1997</v>
      </c>
      <c r="AE3" s="81">
        <v>1998</v>
      </c>
      <c r="AF3" s="81">
        <v>1999</v>
      </c>
      <c r="AG3" s="81">
        <v>2000</v>
      </c>
      <c r="AH3" s="81">
        <v>2001</v>
      </c>
      <c r="AI3" s="81">
        <v>2002</v>
      </c>
      <c r="AJ3" s="81">
        <v>2003</v>
      </c>
      <c r="AK3" s="81">
        <v>2004</v>
      </c>
      <c r="AL3" s="81">
        <v>2005</v>
      </c>
      <c r="AM3" s="81">
        <v>2006</v>
      </c>
      <c r="AN3" s="81">
        <v>2007</v>
      </c>
      <c r="AO3" s="81">
        <v>2008</v>
      </c>
      <c r="AP3" s="81">
        <v>2009</v>
      </c>
      <c r="AQ3" s="81">
        <v>2010</v>
      </c>
      <c r="AR3" s="81">
        <v>2011</v>
      </c>
      <c r="AS3" s="81">
        <v>2012</v>
      </c>
      <c r="AT3" s="81">
        <v>2013</v>
      </c>
      <c r="AU3" s="81">
        <v>2014</v>
      </c>
      <c r="AV3" s="81">
        <v>2015</v>
      </c>
      <c r="AW3" s="81">
        <v>2016</v>
      </c>
      <c r="AX3" s="81">
        <v>2017</v>
      </c>
      <c r="AY3" s="82">
        <v>2018</v>
      </c>
      <c r="AZ3" s="82">
        <v>2019</v>
      </c>
      <c r="BA3" s="429">
        <v>2020</v>
      </c>
      <c r="BB3" s="82">
        <v>2021</v>
      </c>
      <c r="BC3" s="82">
        <v>2022</v>
      </c>
    </row>
    <row r="4" spans="1:55">
      <c r="A4" s="83" t="s">
        <v>259</v>
      </c>
      <c r="B4" s="84" t="s">
        <v>260</v>
      </c>
      <c r="C4" s="425">
        <f t="shared" ref="C4:G4" si="0">SUM(C5:C14)</f>
        <v>399514283</v>
      </c>
      <c r="D4" s="425">
        <f t="shared" si="0"/>
        <v>414994537</v>
      </c>
      <c r="E4" s="425">
        <f t="shared" si="0"/>
        <v>438804015</v>
      </c>
      <c r="F4" s="425">
        <f t="shared" si="0"/>
        <v>540800062</v>
      </c>
      <c r="G4" s="425">
        <f t="shared" si="0"/>
        <v>692051850</v>
      </c>
      <c r="H4" s="425">
        <f t="shared" ref="H4:L4" si="1">SUM(H5:H14)</f>
        <v>740188863</v>
      </c>
      <c r="I4" s="425">
        <f t="shared" si="1"/>
        <v>815907556</v>
      </c>
      <c r="J4" s="425">
        <f t="shared" si="1"/>
        <v>866595585</v>
      </c>
      <c r="K4" s="425">
        <f t="shared" si="1"/>
        <v>882220750</v>
      </c>
      <c r="L4" s="425">
        <f t="shared" si="1"/>
        <v>926372550</v>
      </c>
      <c r="M4" s="425">
        <f>SUM(M5:M14)</f>
        <v>1110563335</v>
      </c>
      <c r="N4" s="425">
        <f t="shared" ref="N4:BC4" si="2">SUM(N5:N14)</f>
        <v>1161035777</v>
      </c>
      <c r="O4" s="425">
        <f t="shared" si="2"/>
        <v>1203405857</v>
      </c>
      <c r="P4" s="425">
        <f t="shared" si="2"/>
        <v>1195710404</v>
      </c>
      <c r="Q4" s="425">
        <f t="shared" si="2"/>
        <v>1279264083</v>
      </c>
      <c r="R4" s="425">
        <f t="shared" si="2"/>
        <v>1295804446</v>
      </c>
      <c r="S4" s="425">
        <f t="shared" si="2"/>
        <v>1215383524</v>
      </c>
      <c r="T4" s="425">
        <f t="shared" si="2"/>
        <v>1207673014</v>
      </c>
      <c r="U4" s="425">
        <f t="shared" si="2"/>
        <v>1304015757</v>
      </c>
      <c r="V4" s="425">
        <f t="shared" si="2"/>
        <v>1430666745</v>
      </c>
      <c r="W4" s="425">
        <f t="shared" si="2"/>
        <v>1542423487</v>
      </c>
      <c r="X4" s="425">
        <f t="shared" si="2"/>
        <v>1629289573</v>
      </c>
      <c r="Y4" s="425">
        <f t="shared" si="2"/>
        <v>1577082946</v>
      </c>
      <c r="Z4" s="425">
        <f t="shared" si="2"/>
        <v>1490566129</v>
      </c>
      <c r="AA4" s="425">
        <f t="shared" si="2"/>
        <v>1460614263</v>
      </c>
      <c r="AB4" s="425">
        <f t="shared" si="2"/>
        <v>1441190036</v>
      </c>
      <c r="AC4" s="425">
        <f t="shared" si="2"/>
        <v>1458028040</v>
      </c>
      <c r="AD4" s="425">
        <f t="shared" si="2"/>
        <v>1519490991</v>
      </c>
      <c r="AE4" s="425">
        <f t="shared" si="2"/>
        <v>1439439383</v>
      </c>
      <c r="AF4" s="425">
        <f t="shared" si="2"/>
        <v>1357866493</v>
      </c>
      <c r="AG4" s="425">
        <f t="shared" si="2"/>
        <v>1406998963</v>
      </c>
      <c r="AH4" s="425">
        <f t="shared" si="2"/>
        <v>1312128846</v>
      </c>
      <c r="AI4" s="425">
        <f t="shared" si="2"/>
        <v>1245880403</v>
      </c>
      <c r="AJ4" s="425">
        <f t="shared" si="2"/>
        <v>1234536486</v>
      </c>
      <c r="AK4" s="425">
        <f t="shared" si="2"/>
        <v>1294520347</v>
      </c>
      <c r="AL4" s="425">
        <f t="shared" si="2"/>
        <v>1347782719</v>
      </c>
      <c r="AM4" s="425">
        <f t="shared" si="2"/>
        <v>1445498136</v>
      </c>
      <c r="AN4" s="425">
        <f t="shared" si="2"/>
        <v>1578463943</v>
      </c>
      <c r="AO4" s="425">
        <f t="shared" si="2"/>
        <v>1651279173</v>
      </c>
      <c r="AP4" s="425">
        <f t="shared" si="2"/>
        <v>1342302780</v>
      </c>
      <c r="AQ4" s="425">
        <f t="shared" si="2"/>
        <v>1418378348</v>
      </c>
      <c r="AR4" s="425">
        <f t="shared" si="2"/>
        <v>1435744318</v>
      </c>
      <c r="AS4" s="425">
        <f t="shared" si="2"/>
        <v>1434702239</v>
      </c>
      <c r="AT4" s="425">
        <f t="shared" si="2"/>
        <v>1402686606</v>
      </c>
      <c r="AU4" s="425">
        <f t="shared" si="2"/>
        <v>1488835591</v>
      </c>
      <c r="AV4" s="425">
        <f t="shared" si="2"/>
        <v>1544567243</v>
      </c>
      <c r="AW4" s="425">
        <f t="shared" si="2"/>
        <v>1510535036</v>
      </c>
      <c r="AX4" s="425">
        <f t="shared" si="2"/>
        <v>1566588114</v>
      </c>
      <c r="AY4" s="425">
        <f t="shared" si="2"/>
        <v>1650673635</v>
      </c>
      <c r="AZ4" s="425">
        <f t="shared" si="2"/>
        <v>1626331268</v>
      </c>
      <c r="BA4" s="425">
        <f t="shared" si="2"/>
        <v>1524989901</v>
      </c>
      <c r="BB4" s="425">
        <f t="shared" si="2"/>
        <v>1641450757</v>
      </c>
      <c r="BC4" s="425">
        <f t="shared" si="2"/>
        <v>0</v>
      </c>
    </row>
    <row r="5" spans="1:55">
      <c r="A5" s="86"/>
      <c r="B5" s="87" t="s">
        <v>96</v>
      </c>
      <c r="C5" s="88">
        <f t="shared" ref="C5:L5" si="3">C16</f>
        <v>97197941</v>
      </c>
      <c r="D5" s="88">
        <f t="shared" si="3"/>
        <v>100715944</v>
      </c>
      <c r="E5" s="88">
        <f t="shared" si="3"/>
        <v>110896958</v>
      </c>
      <c r="F5" s="88">
        <f t="shared" si="3"/>
        <v>123598876</v>
      </c>
      <c r="G5" s="88">
        <f t="shared" si="3"/>
        <v>163827570</v>
      </c>
      <c r="H5" s="88">
        <f t="shared" si="3"/>
        <v>180948739</v>
      </c>
      <c r="I5" s="88">
        <f t="shared" si="3"/>
        <v>190890617</v>
      </c>
      <c r="J5" s="88">
        <f t="shared" si="3"/>
        <v>211393820</v>
      </c>
      <c r="K5" s="88">
        <f t="shared" si="3"/>
        <v>204700808</v>
      </c>
      <c r="L5" s="88">
        <f t="shared" si="3"/>
        <v>162128816</v>
      </c>
      <c r="M5" s="88">
        <f>M16</f>
        <v>234103826</v>
      </c>
      <c r="N5" s="88">
        <f t="shared" ref="N5:BC5" si="4">N16</f>
        <v>253903765</v>
      </c>
      <c r="O5" s="88">
        <f t="shared" si="4"/>
        <v>265645360</v>
      </c>
      <c r="P5" s="88">
        <f t="shared" si="4"/>
        <v>265435296</v>
      </c>
      <c r="Q5" s="88">
        <f t="shared" si="4"/>
        <v>284276562</v>
      </c>
      <c r="R5" s="88">
        <f t="shared" si="4"/>
        <v>283405385</v>
      </c>
      <c r="S5" s="88">
        <f t="shared" si="4"/>
        <v>264853346</v>
      </c>
      <c r="T5" s="88">
        <f t="shared" si="4"/>
        <v>263015804</v>
      </c>
      <c r="U5" s="88">
        <f t="shared" si="4"/>
        <v>271693147</v>
      </c>
      <c r="V5" s="88">
        <f t="shared" si="4"/>
        <v>292140543</v>
      </c>
      <c r="W5" s="88">
        <f t="shared" si="4"/>
        <v>328088307</v>
      </c>
      <c r="X5" s="88">
        <f t="shared" si="4"/>
        <v>346495408</v>
      </c>
      <c r="Y5" s="88">
        <f t="shared" si="4"/>
        <v>335906287</v>
      </c>
      <c r="Z5" s="88">
        <f t="shared" si="4"/>
        <v>319791986</v>
      </c>
      <c r="AA5" s="88">
        <f t="shared" si="4"/>
        <v>319323498</v>
      </c>
      <c r="AB5" s="88">
        <f t="shared" si="4"/>
        <v>276671435</v>
      </c>
      <c r="AC5" s="88">
        <f t="shared" si="4"/>
        <v>275827719</v>
      </c>
      <c r="AD5" s="88">
        <f t="shared" si="4"/>
        <v>293262064</v>
      </c>
      <c r="AE5" s="88">
        <f t="shared" si="4"/>
        <v>293185474</v>
      </c>
      <c r="AF5" s="88">
        <f t="shared" si="4"/>
        <v>265841455</v>
      </c>
      <c r="AG5" s="88">
        <f t="shared" si="4"/>
        <v>264734378</v>
      </c>
      <c r="AH5" s="88">
        <f t="shared" si="4"/>
        <v>263415083</v>
      </c>
      <c r="AI5" s="88">
        <f t="shared" si="4"/>
        <v>247877050</v>
      </c>
      <c r="AJ5" s="88">
        <f t="shared" si="4"/>
        <v>238213161</v>
      </c>
      <c r="AK5" s="88">
        <f t="shared" si="4"/>
        <v>250843324</v>
      </c>
      <c r="AL5" s="88">
        <f t="shared" si="4"/>
        <v>255212400</v>
      </c>
      <c r="AM5" s="88">
        <f t="shared" si="4"/>
        <v>266084104</v>
      </c>
      <c r="AN5" s="88">
        <f t="shared" si="4"/>
        <v>290385873</v>
      </c>
      <c r="AO5" s="88">
        <f t="shared" si="4"/>
        <v>309633143</v>
      </c>
      <c r="AP5" s="88">
        <f t="shared" si="4"/>
        <v>285845094</v>
      </c>
      <c r="AQ5" s="88">
        <f t="shared" si="4"/>
        <v>298343428</v>
      </c>
      <c r="AR5" s="88">
        <f t="shared" si="4"/>
        <v>297225293</v>
      </c>
      <c r="AS5" s="88">
        <f t="shared" si="4"/>
        <v>286678538</v>
      </c>
      <c r="AT5" s="88">
        <f t="shared" si="4"/>
        <v>270396759</v>
      </c>
      <c r="AU5" s="88">
        <f t="shared" si="4"/>
        <v>283180150</v>
      </c>
      <c r="AV5" s="88">
        <f t="shared" si="4"/>
        <v>312582578</v>
      </c>
      <c r="AW5" s="88">
        <f t="shared" si="4"/>
        <v>321348534</v>
      </c>
      <c r="AX5" s="88">
        <f t="shared" si="4"/>
        <v>325563703</v>
      </c>
      <c r="AY5" s="88">
        <f t="shared" si="4"/>
        <v>343984187</v>
      </c>
      <c r="AZ5" s="88">
        <f t="shared" si="4"/>
        <v>342105520</v>
      </c>
      <c r="BA5" s="88">
        <f t="shared" si="4"/>
        <v>340901117</v>
      </c>
      <c r="BB5" s="88">
        <f t="shared" si="4"/>
        <v>341043550</v>
      </c>
      <c r="BC5" s="88">
        <f t="shared" si="4"/>
        <v>0</v>
      </c>
    </row>
    <row r="6" spans="1:55">
      <c r="A6" s="86"/>
      <c r="B6" s="87" t="s">
        <v>46</v>
      </c>
      <c r="C6" s="88">
        <f t="shared" ref="C6:L6" si="5">C26</f>
        <v>116053421</v>
      </c>
      <c r="D6" s="88">
        <f t="shared" si="5"/>
        <v>111314747</v>
      </c>
      <c r="E6" s="88">
        <f t="shared" si="5"/>
        <v>112164129</v>
      </c>
      <c r="F6" s="88">
        <f t="shared" si="5"/>
        <v>138662432</v>
      </c>
      <c r="G6" s="88">
        <f t="shared" si="5"/>
        <v>167741718</v>
      </c>
      <c r="H6" s="88">
        <f t="shared" si="5"/>
        <v>167477250</v>
      </c>
      <c r="I6" s="88">
        <f t="shared" si="5"/>
        <v>180126575</v>
      </c>
      <c r="J6" s="88">
        <f t="shared" si="5"/>
        <v>187185367</v>
      </c>
      <c r="K6" s="88">
        <f t="shared" si="5"/>
        <v>194270929</v>
      </c>
      <c r="L6" s="88">
        <f t="shared" si="5"/>
        <v>211590158</v>
      </c>
      <c r="M6" s="88">
        <f>M26</f>
        <v>229174388</v>
      </c>
      <c r="N6" s="88">
        <f t="shared" ref="N6:BC6" si="6">N26</f>
        <v>234766143</v>
      </c>
      <c r="O6" s="88">
        <f t="shared" si="6"/>
        <v>244240675</v>
      </c>
      <c r="P6" s="88">
        <f t="shared" si="6"/>
        <v>228477140</v>
      </c>
      <c r="Q6" s="88">
        <f t="shared" si="6"/>
        <v>238514521</v>
      </c>
      <c r="R6" s="88">
        <f t="shared" si="6"/>
        <v>240436524</v>
      </c>
      <c r="S6" s="88">
        <f t="shared" si="6"/>
        <v>235683448</v>
      </c>
      <c r="T6" s="88">
        <f t="shared" si="6"/>
        <v>232360777</v>
      </c>
      <c r="U6" s="88">
        <f t="shared" si="6"/>
        <v>247068755</v>
      </c>
      <c r="V6" s="88">
        <f t="shared" si="6"/>
        <v>265058469</v>
      </c>
      <c r="W6" s="88">
        <f t="shared" si="6"/>
        <v>274723082</v>
      </c>
      <c r="X6" s="88">
        <f t="shared" si="6"/>
        <v>282806360</v>
      </c>
      <c r="Y6" s="88">
        <f t="shared" si="6"/>
        <v>272395214</v>
      </c>
      <c r="Z6" s="88">
        <f t="shared" si="6"/>
        <v>254571131</v>
      </c>
      <c r="AA6" s="88">
        <f t="shared" si="6"/>
        <v>253047803</v>
      </c>
      <c r="AB6" s="88">
        <f t="shared" si="6"/>
        <v>237124726</v>
      </c>
      <c r="AC6" s="88">
        <f t="shared" si="6"/>
        <v>242010427</v>
      </c>
      <c r="AD6" s="88">
        <f t="shared" si="6"/>
        <v>242354872</v>
      </c>
      <c r="AE6" s="88">
        <f t="shared" si="6"/>
        <v>222347206</v>
      </c>
      <c r="AF6" s="88">
        <f t="shared" si="6"/>
        <v>203801101</v>
      </c>
      <c r="AG6" s="88">
        <f t="shared" si="6"/>
        <v>211276939</v>
      </c>
      <c r="AH6" s="88">
        <f t="shared" si="6"/>
        <v>190319394</v>
      </c>
      <c r="AI6" s="88">
        <f t="shared" si="6"/>
        <v>166878915</v>
      </c>
      <c r="AJ6" s="88">
        <f t="shared" si="6"/>
        <v>173936921</v>
      </c>
      <c r="AK6" s="88">
        <f t="shared" si="6"/>
        <v>170387861</v>
      </c>
      <c r="AL6" s="88">
        <f t="shared" si="6"/>
        <v>174953722</v>
      </c>
      <c r="AM6" s="88">
        <f t="shared" si="6"/>
        <v>201483074</v>
      </c>
      <c r="AN6" s="88">
        <f t="shared" si="6"/>
        <v>210513841</v>
      </c>
      <c r="AO6" s="88">
        <f t="shared" si="6"/>
        <v>210754477</v>
      </c>
      <c r="AP6" s="88">
        <f t="shared" si="6"/>
        <v>176285211</v>
      </c>
      <c r="AQ6" s="88">
        <f t="shared" si="6"/>
        <v>187772190</v>
      </c>
      <c r="AR6" s="88">
        <f t="shared" si="6"/>
        <v>177923127</v>
      </c>
      <c r="AS6" s="88">
        <f t="shared" si="6"/>
        <v>161485610</v>
      </c>
      <c r="AT6" s="88">
        <f t="shared" si="6"/>
        <v>161627234</v>
      </c>
      <c r="AU6" s="88">
        <f t="shared" si="6"/>
        <v>162734070</v>
      </c>
      <c r="AV6" s="88">
        <f t="shared" si="6"/>
        <v>168846926</v>
      </c>
      <c r="AW6" s="88">
        <f t="shared" si="6"/>
        <v>167591517</v>
      </c>
      <c r="AX6" s="88">
        <f t="shared" si="6"/>
        <v>166060995</v>
      </c>
      <c r="AY6" s="88">
        <f t="shared" si="6"/>
        <v>174417970</v>
      </c>
      <c r="AZ6" s="88">
        <f t="shared" si="6"/>
        <v>173202115</v>
      </c>
      <c r="BA6" s="88">
        <f t="shared" si="6"/>
        <v>157401086</v>
      </c>
      <c r="BB6" s="88">
        <f t="shared" si="6"/>
        <v>173614556</v>
      </c>
      <c r="BC6" s="88">
        <f t="shared" si="6"/>
        <v>0</v>
      </c>
    </row>
    <row r="7" spans="1:55">
      <c r="A7" s="86"/>
      <c r="B7" s="87" t="s">
        <v>47</v>
      </c>
      <c r="C7" s="88">
        <f t="shared" ref="C7:L7" si="7">C30</f>
        <v>32927671</v>
      </c>
      <c r="D7" s="88">
        <f t="shared" si="7"/>
        <v>32562763</v>
      </c>
      <c r="E7" s="88">
        <f t="shared" si="7"/>
        <v>34152028</v>
      </c>
      <c r="F7" s="88">
        <f t="shared" si="7"/>
        <v>45021863</v>
      </c>
      <c r="G7" s="88">
        <f t="shared" si="7"/>
        <v>51744227</v>
      </c>
      <c r="H7" s="88">
        <f t="shared" si="7"/>
        <v>53512966</v>
      </c>
      <c r="I7" s="88">
        <f t="shared" si="7"/>
        <v>61636494</v>
      </c>
      <c r="J7" s="88">
        <f t="shared" si="7"/>
        <v>63779319</v>
      </c>
      <c r="K7" s="88">
        <f t="shared" si="7"/>
        <v>66082357</v>
      </c>
      <c r="L7" s="88">
        <f t="shared" si="7"/>
        <v>76693233</v>
      </c>
      <c r="M7" s="88">
        <f>M30</f>
        <v>88181439</v>
      </c>
      <c r="N7" s="88">
        <f t="shared" ref="N7:BC7" si="8">N30</f>
        <v>92792667</v>
      </c>
      <c r="O7" s="88">
        <f t="shared" si="8"/>
        <v>91032589</v>
      </c>
      <c r="P7" s="88">
        <f t="shared" si="8"/>
        <v>100187703</v>
      </c>
      <c r="Q7" s="88">
        <f t="shared" si="8"/>
        <v>119407067</v>
      </c>
      <c r="R7" s="88">
        <f t="shared" si="8"/>
        <v>113627317</v>
      </c>
      <c r="S7" s="88">
        <f t="shared" si="8"/>
        <v>99103438</v>
      </c>
      <c r="T7" s="88">
        <f t="shared" si="8"/>
        <v>99963666</v>
      </c>
      <c r="U7" s="88">
        <f t="shared" si="8"/>
        <v>108885141</v>
      </c>
      <c r="V7" s="88">
        <f t="shared" si="8"/>
        <v>120279662</v>
      </c>
      <c r="W7" s="88">
        <f t="shared" si="8"/>
        <v>131005261</v>
      </c>
      <c r="X7" s="88">
        <f t="shared" si="8"/>
        <v>136727280</v>
      </c>
      <c r="Y7" s="88">
        <f t="shared" si="8"/>
        <v>128012081</v>
      </c>
      <c r="Z7" s="88">
        <f t="shared" si="8"/>
        <v>119546057</v>
      </c>
      <c r="AA7" s="88">
        <f t="shared" si="8"/>
        <v>117267119</v>
      </c>
      <c r="AB7" s="88">
        <f t="shared" si="8"/>
        <v>115150358</v>
      </c>
      <c r="AC7" s="88">
        <f t="shared" si="8"/>
        <v>119566772</v>
      </c>
      <c r="AD7" s="88">
        <f t="shared" si="8"/>
        <v>128915332</v>
      </c>
      <c r="AE7" s="88">
        <f t="shared" si="8"/>
        <v>122636328</v>
      </c>
      <c r="AF7" s="88">
        <f t="shared" si="8"/>
        <v>112719717</v>
      </c>
      <c r="AG7" s="88">
        <f t="shared" si="8"/>
        <v>120167140</v>
      </c>
      <c r="AH7" s="88">
        <f t="shared" si="8"/>
        <v>109535359</v>
      </c>
      <c r="AI7" s="88">
        <f t="shared" si="8"/>
        <v>106310778</v>
      </c>
      <c r="AJ7" s="88">
        <f t="shared" si="8"/>
        <v>102531921</v>
      </c>
      <c r="AK7" s="88">
        <f t="shared" si="8"/>
        <v>111414235</v>
      </c>
      <c r="AL7" s="88">
        <f t="shared" si="8"/>
        <v>109915601</v>
      </c>
      <c r="AM7" s="88">
        <f t="shared" si="8"/>
        <v>115260811</v>
      </c>
      <c r="AN7" s="88">
        <f t="shared" si="8"/>
        <v>138079919</v>
      </c>
      <c r="AO7" s="88">
        <f t="shared" si="8"/>
        <v>128159212</v>
      </c>
      <c r="AP7" s="88">
        <f t="shared" si="8"/>
        <v>102145807</v>
      </c>
      <c r="AQ7" s="88">
        <f t="shared" si="8"/>
        <v>115946952</v>
      </c>
      <c r="AR7" s="88">
        <f t="shared" si="8"/>
        <v>125249423</v>
      </c>
      <c r="AS7" s="88">
        <f t="shared" si="8"/>
        <v>121387766</v>
      </c>
      <c r="AT7" s="88">
        <f t="shared" si="8"/>
        <v>119515819</v>
      </c>
      <c r="AU7" s="88">
        <f t="shared" si="8"/>
        <v>130288473</v>
      </c>
      <c r="AV7" s="88">
        <f t="shared" si="8"/>
        <v>131655696</v>
      </c>
      <c r="AW7" s="88">
        <f t="shared" si="8"/>
        <v>137296464</v>
      </c>
      <c r="AX7" s="88">
        <f t="shared" si="8"/>
        <v>143354061</v>
      </c>
      <c r="AY7" s="88">
        <f t="shared" si="8"/>
        <v>148966840</v>
      </c>
      <c r="AZ7" s="88">
        <f t="shared" si="8"/>
        <v>140478469</v>
      </c>
      <c r="BA7" s="88">
        <f t="shared" si="8"/>
        <v>129368233</v>
      </c>
      <c r="BB7" s="88">
        <f t="shared" si="8"/>
        <v>137889524</v>
      </c>
      <c r="BC7" s="88">
        <f t="shared" si="8"/>
        <v>0</v>
      </c>
    </row>
    <row r="8" spans="1:55">
      <c r="A8" s="86"/>
      <c r="B8" s="87" t="s">
        <v>59</v>
      </c>
      <c r="C8" s="88">
        <f t="shared" ref="C8:L8" si="9">C36</f>
        <v>63004402</v>
      </c>
      <c r="D8" s="88">
        <f t="shared" si="9"/>
        <v>71857865</v>
      </c>
      <c r="E8" s="88">
        <f t="shared" si="9"/>
        <v>75524555</v>
      </c>
      <c r="F8" s="88">
        <f t="shared" si="9"/>
        <v>97091965</v>
      </c>
      <c r="G8" s="88">
        <f t="shared" si="9"/>
        <v>129726591</v>
      </c>
      <c r="H8" s="88">
        <f t="shared" si="9"/>
        <v>134163870</v>
      </c>
      <c r="I8" s="88">
        <f t="shared" si="9"/>
        <v>150184961</v>
      </c>
      <c r="J8" s="88">
        <f t="shared" si="9"/>
        <v>159800749</v>
      </c>
      <c r="K8" s="88">
        <f t="shared" si="9"/>
        <v>170352018</v>
      </c>
      <c r="L8" s="88">
        <f t="shared" si="9"/>
        <v>194218032</v>
      </c>
      <c r="M8" s="88">
        <f>M36</f>
        <v>220755600</v>
      </c>
      <c r="N8" s="88">
        <f t="shared" ref="N8:BC8" si="10">N36</f>
        <v>229777709</v>
      </c>
      <c r="O8" s="88">
        <f t="shared" si="10"/>
        <v>241897304</v>
      </c>
      <c r="P8" s="88">
        <f t="shared" si="10"/>
        <v>236179654</v>
      </c>
      <c r="Q8" s="88">
        <f t="shared" si="10"/>
        <v>242956681</v>
      </c>
      <c r="R8" s="88">
        <f t="shared" si="10"/>
        <v>256912211</v>
      </c>
      <c r="S8" s="88">
        <f t="shared" si="10"/>
        <v>228489350</v>
      </c>
      <c r="T8" s="88">
        <f t="shared" si="10"/>
        <v>226045163</v>
      </c>
      <c r="U8" s="88">
        <f t="shared" si="10"/>
        <v>256286811</v>
      </c>
      <c r="V8" s="88">
        <f t="shared" si="10"/>
        <v>285186143</v>
      </c>
      <c r="W8" s="88">
        <f t="shared" si="10"/>
        <v>307200162</v>
      </c>
      <c r="X8" s="88">
        <f t="shared" si="10"/>
        <v>319188814</v>
      </c>
      <c r="Y8" s="88">
        <f t="shared" si="10"/>
        <v>312912851</v>
      </c>
      <c r="Z8" s="88">
        <f t="shared" si="10"/>
        <v>292411000</v>
      </c>
      <c r="AA8" s="88">
        <f t="shared" si="10"/>
        <v>277564331</v>
      </c>
      <c r="AB8" s="88">
        <f t="shared" si="10"/>
        <v>289168414</v>
      </c>
      <c r="AC8" s="88">
        <f t="shared" si="10"/>
        <v>290774657</v>
      </c>
      <c r="AD8" s="88">
        <f t="shared" si="10"/>
        <v>300764454</v>
      </c>
      <c r="AE8" s="88">
        <f t="shared" si="10"/>
        <v>280218944</v>
      </c>
      <c r="AF8" s="88">
        <f t="shared" si="10"/>
        <v>259702849</v>
      </c>
      <c r="AG8" s="88">
        <f t="shared" si="10"/>
        <v>275541227</v>
      </c>
      <c r="AH8" s="88">
        <f t="shared" si="10"/>
        <v>252496996</v>
      </c>
      <c r="AI8" s="88">
        <f t="shared" si="10"/>
        <v>244664321</v>
      </c>
      <c r="AJ8" s="88">
        <f t="shared" si="10"/>
        <v>247600779</v>
      </c>
      <c r="AK8" s="88">
        <f t="shared" si="10"/>
        <v>264350800</v>
      </c>
      <c r="AL8" s="88">
        <f t="shared" si="10"/>
        <v>290446849</v>
      </c>
      <c r="AM8" s="88">
        <f t="shared" si="10"/>
        <v>322224967</v>
      </c>
      <c r="AN8" s="88">
        <f t="shared" si="10"/>
        <v>351485348</v>
      </c>
      <c r="AO8" s="88">
        <f t="shared" si="10"/>
        <v>379744248</v>
      </c>
      <c r="AP8" s="88">
        <f t="shared" si="10"/>
        <v>306051409</v>
      </c>
      <c r="AQ8" s="88">
        <f t="shared" si="10"/>
        <v>310413797</v>
      </c>
      <c r="AR8" s="88">
        <f t="shared" si="10"/>
        <v>316986641</v>
      </c>
      <c r="AS8" s="88">
        <f t="shared" si="10"/>
        <v>335811489</v>
      </c>
      <c r="AT8" s="88">
        <f t="shared" si="10"/>
        <v>323478845</v>
      </c>
      <c r="AU8" s="88">
        <f t="shared" si="10"/>
        <v>335448664</v>
      </c>
      <c r="AV8" s="88">
        <f t="shared" si="10"/>
        <v>325543691</v>
      </c>
      <c r="AW8" s="88">
        <f t="shared" si="10"/>
        <v>313035467</v>
      </c>
      <c r="AX8" s="88">
        <f t="shared" si="10"/>
        <v>334234886</v>
      </c>
      <c r="AY8" s="88">
        <f t="shared" si="10"/>
        <v>362031002</v>
      </c>
      <c r="AZ8" s="88">
        <f t="shared" si="10"/>
        <v>368079275</v>
      </c>
      <c r="BA8" s="88">
        <f t="shared" si="10"/>
        <v>332018441</v>
      </c>
      <c r="BB8" s="88">
        <f t="shared" si="10"/>
        <v>367464168</v>
      </c>
      <c r="BC8" s="88">
        <f t="shared" si="10"/>
        <v>0</v>
      </c>
    </row>
    <row r="9" spans="1:55">
      <c r="A9" s="86"/>
      <c r="B9" s="87" t="s">
        <v>48</v>
      </c>
      <c r="C9" s="88">
        <f t="shared" ref="C9:L9" si="11">C42</f>
        <v>10038634</v>
      </c>
      <c r="D9" s="88">
        <f t="shared" si="11"/>
        <v>11153116</v>
      </c>
      <c r="E9" s="88">
        <f t="shared" si="11"/>
        <v>12589336</v>
      </c>
      <c r="F9" s="88">
        <f t="shared" si="11"/>
        <v>17006758</v>
      </c>
      <c r="G9" s="88">
        <f t="shared" si="11"/>
        <v>19666421</v>
      </c>
      <c r="H9" s="88">
        <f t="shared" si="11"/>
        <v>24538016</v>
      </c>
      <c r="I9" s="88">
        <f t="shared" si="11"/>
        <v>28872810</v>
      </c>
      <c r="J9" s="88">
        <f t="shared" si="11"/>
        <v>32093860</v>
      </c>
      <c r="K9" s="88">
        <f t="shared" si="11"/>
        <v>33770212</v>
      </c>
      <c r="L9" s="88">
        <f t="shared" si="11"/>
        <v>37907227</v>
      </c>
      <c r="M9" s="88">
        <f>M42</f>
        <v>45419501</v>
      </c>
      <c r="N9" s="88">
        <f t="shared" ref="N9:BC9" si="12">N42</f>
        <v>47423122</v>
      </c>
      <c r="O9" s="88">
        <f t="shared" si="12"/>
        <v>49463334</v>
      </c>
      <c r="P9" s="88">
        <f t="shared" si="12"/>
        <v>50798160</v>
      </c>
      <c r="Q9" s="88">
        <f t="shared" si="12"/>
        <v>56785635</v>
      </c>
      <c r="R9" s="88">
        <f t="shared" si="12"/>
        <v>62069762</v>
      </c>
      <c r="S9" s="88">
        <f t="shared" si="12"/>
        <v>65831245</v>
      </c>
      <c r="T9" s="88">
        <f t="shared" si="12"/>
        <v>65643712</v>
      </c>
      <c r="U9" s="88">
        <f t="shared" si="12"/>
        <v>71581456</v>
      </c>
      <c r="V9" s="88">
        <f t="shared" si="12"/>
        <v>78555262</v>
      </c>
      <c r="W9" s="88">
        <f t="shared" si="12"/>
        <v>88463573</v>
      </c>
      <c r="X9" s="88">
        <f t="shared" si="12"/>
        <v>99002632</v>
      </c>
      <c r="Y9" s="88">
        <f t="shared" si="12"/>
        <v>96566459</v>
      </c>
      <c r="Z9" s="88">
        <f t="shared" si="12"/>
        <v>92042666</v>
      </c>
      <c r="AA9" s="88">
        <f t="shared" si="12"/>
        <v>92110685</v>
      </c>
      <c r="AB9" s="88">
        <f t="shared" si="12"/>
        <v>98154010</v>
      </c>
      <c r="AC9" s="88">
        <f t="shared" si="12"/>
        <v>98608325</v>
      </c>
      <c r="AD9" s="88">
        <f t="shared" si="12"/>
        <v>100415323</v>
      </c>
      <c r="AE9" s="88">
        <f t="shared" si="12"/>
        <v>98167828</v>
      </c>
      <c r="AF9" s="88">
        <f t="shared" si="12"/>
        <v>99071661</v>
      </c>
      <c r="AG9" s="88">
        <f t="shared" si="12"/>
        <v>104249792</v>
      </c>
      <c r="AH9" s="88">
        <f t="shared" si="12"/>
        <v>100142656</v>
      </c>
      <c r="AI9" s="88">
        <f t="shared" si="12"/>
        <v>93853172</v>
      </c>
      <c r="AJ9" s="88">
        <f t="shared" si="12"/>
        <v>93010998</v>
      </c>
      <c r="AK9" s="88">
        <f t="shared" si="12"/>
        <v>96966833</v>
      </c>
      <c r="AL9" s="88">
        <f t="shared" si="12"/>
        <v>100983212</v>
      </c>
      <c r="AM9" s="88">
        <f t="shared" si="12"/>
        <v>105339572</v>
      </c>
      <c r="AN9" s="88">
        <f t="shared" si="12"/>
        <v>116579168</v>
      </c>
      <c r="AO9" s="88">
        <f t="shared" si="12"/>
        <v>121015004</v>
      </c>
      <c r="AP9" s="88">
        <f t="shared" si="12"/>
        <v>105938644</v>
      </c>
      <c r="AQ9" s="88">
        <f t="shared" si="12"/>
        <v>107721587</v>
      </c>
      <c r="AR9" s="88">
        <f t="shared" si="12"/>
        <v>106070644</v>
      </c>
      <c r="AS9" s="88">
        <f t="shared" si="12"/>
        <v>104794979</v>
      </c>
      <c r="AT9" s="88">
        <f t="shared" si="12"/>
        <v>107475741</v>
      </c>
      <c r="AU9" s="88">
        <f t="shared" si="12"/>
        <v>118567738</v>
      </c>
      <c r="AV9" s="88">
        <f t="shared" si="12"/>
        <v>116197336</v>
      </c>
      <c r="AW9" s="88">
        <f t="shared" si="12"/>
        <v>118777601</v>
      </c>
      <c r="AX9" s="88">
        <f t="shared" si="12"/>
        <v>126139198</v>
      </c>
      <c r="AY9" s="88">
        <f t="shared" si="12"/>
        <v>125702417</v>
      </c>
      <c r="AZ9" s="88">
        <f t="shared" si="12"/>
        <v>131298699</v>
      </c>
      <c r="BA9" s="88">
        <f t="shared" si="12"/>
        <v>128660931</v>
      </c>
      <c r="BB9" s="88">
        <f t="shared" si="12"/>
        <v>139819614</v>
      </c>
      <c r="BC9" s="88">
        <f t="shared" si="12"/>
        <v>0</v>
      </c>
    </row>
    <row r="10" spans="1:55">
      <c r="A10" s="86"/>
      <c r="B10" s="87" t="s">
        <v>118</v>
      </c>
      <c r="C10" s="88">
        <f t="shared" ref="C10:L10" si="13">C49</f>
        <v>47539525</v>
      </c>
      <c r="D10" s="88">
        <f t="shared" si="13"/>
        <v>51613380</v>
      </c>
      <c r="E10" s="88">
        <f t="shared" si="13"/>
        <v>54620796</v>
      </c>
      <c r="F10" s="88">
        <f t="shared" si="13"/>
        <v>68956994</v>
      </c>
      <c r="G10" s="88">
        <f t="shared" si="13"/>
        <v>96716911</v>
      </c>
      <c r="H10" s="88">
        <f t="shared" si="13"/>
        <v>101269924</v>
      </c>
      <c r="I10" s="88">
        <f t="shared" si="13"/>
        <v>112142995</v>
      </c>
      <c r="J10" s="88">
        <f t="shared" si="13"/>
        <v>118782330</v>
      </c>
      <c r="K10" s="88">
        <f t="shared" si="13"/>
        <v>116622482</v>
      </c>
      <c r="L10" s="88">
        <f t="shared" si="13"/>
        <v>135594693</v>
      </c>
      <c r="M10" s="88">
        <f>M49</f>
        <v>169099892</v>
      </c>
      <c r="N10" s="88">
        <f t="shared" ref="N10:BC10" si="14">N49</f>
        <v>172106327</v>
      </c>
      <c r="O10" s="88">
        <f t="shared" si="14"/>
        <v>181218242</v>
      </c>
      <c r="P10" s="88">
        <f t="shared" si="14"/>
        <v>179141728</v>
      </c>
      <c r="Q10" s="88">
        <f t="shared" si="14"/>
        <v>195025595</v>
      </c>
      <c r="R10" s="88">
        <f t="shared" si="14"/>
        <v>193385633</v>
      </c>
      <c r="S10" s="88">
        <f t="shared" si="14"/>
        <v>173270236</v>
      </c>
      <c r="T10" s="88">
        <f t="shared" si="14"/>
        <v>166626971</v>
      </c>
      <c r="U10" s="88">
        <f t="shared" si="14"/>
        <v>184025878</v>
      </c>
      <c r="V10" s="88">
        <f t="shared" si="14"/>
        <v>209807050</v>
      </c>
      <c r="W10" s="88">
        <f t="shared" si="14"/>
        <v>222858256</v>
      </c>
      <c r="X10" s="88">
        <f t="shared" si="14"/>
        <v>236240662</v>
      </c>
      <c r="Y10" s="88">
        <f t="shared" si="14"/>
        <v>224357935</v>
      </c>
      <c r="Z10" s="88">
        <f t="shared" si="14"/>
        <v>210449855</v>
      </c>
      <c r="AA10" s="88">
        <f t="shared" si="14"/>
        <v>206521919</v>
      </c>
      <c r="AB10" s="88">
        <f t="shared" si="14"/>
        <v>214580812</v>
      </c>
      <c r="AC10" s="88">
        <f t="shared" si="14"/>
        <v>219672935</v>
      </c>
      <c r="AD10" s="88">
        <f t="shared" si="14"/>
        <v>229368683</v>
      </c>
      <c r="AE10" s="88">
        <f t="shared" si="14"/>
        <v>213513148</v>
      </c>
      <c r="AF10" s="88">
        <f t="shared" si="14"/>
        <v>199137252</v>
      </c>
      <c r="AG10" s="88">
        <f t="shared" si="14"/>
        <v>209777448</v>
      </c>
      <c r="AH10" s="88">
        <f t="shared" si="14"/>
        <v>195041244</v>
      </c>
      <c r="AI10" s="88">
        <f t="shared" si="14"/>
        <v>192635790</v>
      </c>
      <c r="AJ10" s="88">
        <f t="shared" si="14"/>
        <v>195964281</v>
      </c>
      <c r="AK10" s="88">
        <f t="shared" si="14"/>
        <v>215810274</v>
      </c>
      <c r="AL10" s="88">
        <f t="shared" si="14"/>
        <v>232097536</v>
      </c>
      <c r="AM10" s="88">
        <f t="shared" si="14"/>
        <v>242425571</v>
      </c>
      <c r="AN10" s="88">
        <f t="shared" si="14"/>
        <v>263996732</v>
      </c>
      <c r="AO10" s="88">
        <f t="shared" si="14"/>
        <v>291486102</v>
      </c>
      <c r="AP10" s="88">
        <f t="shared" si="14"/>
        <v>183637801</v>
      </c>
      <c r="AQ10" s="88">
        <f t="shared" si="14"/>
        <v>214871730</v>
      </c>
      <c r="AR10" s="88">
        <f t="shared" si="14"/>
        <v>231187453</v>
      </c>
      <c r="AS10" s="88">
        <f t="shared" si="14"/>
        <v>223889331</v>
      </c>
      <c r="AT10" s="88">
        <f t="shared" si="14"/>
        <v>236972306</v>
      </c>
      <c r="AU10" s="88">
        <f t="shared" si="14"/>
        <v>265131085</v>
      </c>
      <c r="AV10" s="88">
        <f t="shared" si="14"/>
        <v>260837146</v>
      </c>
      <c r="AW10" s="88">
        <f t="shared" si="14"/>
        <v>250225071</v>
      </c>
      <c r="AX10" s="88">
        <f t="shared" si="14"/>
        <v>263466489</v>
      </c>
      <c r="AY10" s="88">
        <f t="shared" si="14"/>
        <v>277535807</v>
      </c>
      <c r="AZ10" s="88">
        <f t="shared" si="14"/>
        <v>260308383</v>
      </c>
      <c r="BA10" s="88">
        <f t="shared" si="14"/>
        <v>224935799</v>
      </c>
      <c r="BB10" s="88">
        <f t="shared" si="14"/>
        <v>270861046</v>
      </c>
      <c r="BC10" s="88">
        <f t="shared" si="14"/>
        <v>0</v>
      </c>
    </row>
    <row r="11" spans="1:55">
      <c r="A11" s="86"/>
      <c r="B11" s="87" t="s">
        <v>50</v>
      </c>
      <c r="C11" s="88">
        <f t="shared" ref="C11:L11" si="15">C54</f>
        <v>20802416</v>
      </c>
      <c r="D11" s="88">
        <f t="shared" si="15"/>
        <v>22303530</v>
      </c>
      <c r="E11" s="88">
        <f t="shared" si="15"/>
        <v>24330951</v>
      </c>
      <c r="F11" s="88">
        <f t="shared" si="15"/>
        <v>31337464</v>
      </c>
      <c r="G11" s="88">
        <f t="shared" si="15"/>
        <v>37867459</v>
      </c>
      <c r="H11" s="88">
        <f t="shared" si="15"/>
        <v>44917181</v>
      </c>
      <c r="I11" s="88">
        <f t="shared" si="15"/>
        <v>52891333</v>
      </c>
      <c r="J11" s="88">
        <f t="shared" si="15"/>
        <v>52571474</v>
      </c>
      <c r="K11" s="88">
        <f t="shared" si="15"/>
        <v>53072205</v>
      </c>
      <c r="L11" s="88">
        <f t="shared" si="15"/>
        <v>58325351</v>
      </c>
      <c r="M11" s="88">
        <f>M54</f>
        <v>67318749</v>
      </c>
      <c r="N11" s="88">
        <f t="shared" ref="N11:BC11" si="16">N54</f>
        <v>70827752</v>
      </c>
      <c r="O11" s="88">
        <f t="shared" si="16"/>
        <v>69045948</v>
      </c>
      <c r="P11" s="88">
        <f t="shared" si="16"/>
        <v>72199996</v>
      </c>
      <c r="Q11" s="88">
        <f t="shared" si="16"/>
        <v>74858340</v>
      </c>
      <c r="R11" s="88">
        <f t="shared" si="16"/>
        <v>75662332</v>
      </c>
      <c r="S11" s="88">
        <f t="shared" si="16"/>
        <v>76112587</v>
      </c>
      <c r="T11" s="88">
        <f t="shared" si="16"/>
        <v>79022828</v>
      </c>
      <c r="U11" s="88">
        <f t="shared" si="16"/>
        <v>80898703</v>
      </c>
      <c r="V11" s="88">
        <f t="shared" si="16"/>
        <v>87102847</v>
      </c>
      <c r="W11" s="88">
        <f t="shared" si="16"/>
        <v>90754628</v>
      </c>
      <c r="X11" s="88">
        <f t="shared" si="16"/>
        <v>99566867</v>
      </c>
      <c r="Y11" s="88">
        <f t="shared" si="16"/>
        <v>99203655</v>
      </c>
      <c r="Z11" s="88">
        <f t="shared" si="16"/>
        <v>97958270</v>
      </c>
      <c r="AA11" s="88">
        <f t="shared" si="16"/>
        <v>92814610</v>
      </c>
      <c r="AB11" s="88">
        <f t="shared" si="16"/>
        <v>103406184</v>
      </c>
      <c r="AC11" s="88">
        <f t="shared" si="16"/>
        <v>101149999</v>
      </c>
      <c r="AD11" s="88">
        <f t="shared" si="16"/>
        <v>108656933</v>
      </c>
      <c r="AE11" s="88">
        <f t="shared" si="16"/>
        <v>99062899</v>
      </c>
      <c r="AF11" s="88">
        <f t="shared" si="16"/>
        <v>108115624</v>
      </c>
      <c r="AG11" s="88">
        <f t="shared" si="16"/>
        <v>106616306</v>
      </c>
      <c r="AH11" s="88">
        <f t="shared" si="16"/>
        <v>92377789</v>
      </c>
      <c r="AI11" s="88">
        <f t="shared" si="16"/>
        <v>94179752</v>
      </c>
      <c r="AJ11" s="88">
        <f t="shared" si="16"/>
        <v>92235105</v>
      </c>
      <c r="AK11" s="88">
        <f t="shared" si="16"/>
        <v>91987547</v>
      </c>
      <c r="AL11" s="88">
        <f t="shared" si="16"/>
        <v>90699570</v>
      </c>
      <c r="AM11" s="88">
        <f t="shared" si="16"/>
        <v>97828325</v>
      </c>
      <c r="AN11" s="88">
        <f t="shared" si="16"/>
        <v>106657159</v>
      </c>
      <c r="AO11" s="88">
        <f t="shared" si="16"/>
        <v>106800361</v>
      </c>
      <c r="AP11" s="88">
        <f t="shared" si="16"/>
        <v>91641408</v>
      </c>
      <c r="AQ11" s="88">
        <f t="shared" si="16"/>
        <v>92894920</v>
      </c>
      <c r="AR11" s="88">
        <f t="shared" si="16"/>
        <v>89937788</v>
      </c>
      <c r="AS11" s="88">
        <f t="shared" si="16"/>
        <v>94007651</v>
      </c>
      <c r="AT11" s="88">
        <f t="shared" si="16"/>
        <v>94821566</v>
      </c>
      <c r="AU11" s="88">
        <f t="shared" si="16"/>
        <v>102149879</v>
      </c>
      <c r="AV11" s="88">
        <f t="shared" si="16"/>
        <v>113158601</v>
      </c>
      <c r="AW11" s="88">
        <f t="shared" si="16"/>
        <v>107805632</v>
      </c>
      <c r="AX11" s="88">
        <f t="shared" si="16"/>
        <v>111551625</v>
      </c>
      <c r="AY11" s="88">
        <f t="shared" si="16"/>
        <v>118350629</v>
      </c>
      <c r="AZ11" s="88">
        <f t="shared" si="16"/>
        <v>109975614</v>
      </c>
      <c r="BA11" s="88">
        <f t="shared" si="16"/>
        <v>113644914</v>
      </c>
      <c r="BB11" s="88">
        <f t="shared" si="16"/>
        <v>113473198</v>
      </c>
      <c r="BC11" s="88">
        <f t="shared" si="16"/>
        <v>0</v>
      </c>
    </row>
    <row r="12" spans="1:55">
      <c r="A12" s="86"/>
      <c r="B12" s="87" t="s">
        <v>60</v>
      </c>
      <c r="C12" s="88">
        <f t="shared" ref="C12:L12" si="17">C62</f>
        <v>5442283</v>
      </c>
      <c r="D12" s="88">
        <f t="shared" si="17"/>
        <v>6027740</v>
      </c>
      <c r="E12" s="88">
        <f t="shared" si="17"/>
        <v>6619400</v>
      </c>
      <c r="F12" s="88">
        <f t="shared" si="17"/>
        <v>8832552</v>
      </c>
      <c r="G12" s="88">
        <f t="shared" si="17"/>
        <v>11864177</v>
      </c>
      <c r="H12" s="88">
        <f t="shared" si="17"/>
        <v>15404441</v>
      </c>
      <c r="I12" s="88">
        <f t="shared" si="17"/>
        <v>17991516</v>
      </c>
      <c r="J12" s="88">
        <f t="shared" si="17"/>
        <v>17810873</v>
      </c>
      <c r="K12" s="88">
        <f t="shared" si="17"/>
        <v>18084178</v>
      </c>
      <c r="L12" s="88">
        <f t="shared" si="17"/>
        <v>20345642</v>
      </c>
      <c r="M12" s="88">
        <f>M62</f>
        <v>22916549</v>
      </c>
      <c r="N12" s="88">
        <f t="shared" ref="N12:BC12" si="18">N62</f>
        <v>24065683</v>
      </c>
      <c r="O12" s="88">
        <f t="shared" si="18"/>
        <v>23394434</v>
      </c>
      <c r="P12" s="88">
        <f t="shared" si="18"/>
        <v>23327012</v>
      </c>
      <c r="Q12" s="88">
        <f t="shared" si="18"/>
        <v>25175138</v>
      </c>
      <c r="R12" s="88">
        <f t="shared" si="18"/>
        <v>26175882</v>
      </c>
      <c r="S12" s="88">
        <f t="shared" si="18"/>
        <v>26619743</v>
      </c>
      <c r="T12" s="88">
        <f t="shared" si="18"/>
        <v>27217493</v>
      </c>
      <c r="U12" s="88">
        <f t="shared" si="18"/>
        <v>30171384</v>
      </c>
      <c r="V12" s="88">
        <f t="shared" si="18"/>
        <v>31606066</v>
      </c>
      <c r="W12" s="88">
        <f t="shared" si="18"/>
        <v>34616650</v>
      </c>
      <c r="X12" s="88">
        <f t="shared" si="18"/>
        <v>37648590</v>
      </c>
      <c r="Y12" s="88">
        <f t="shared" si="18"/>
        <v>36851176</v>
      </c>
      <c r="Z12" s="88">
        <f t="shared" si="18"/>
        <v>35118089</v>
      </c>
      <c r="AA12" s="88">
        <f t="shared" si="18"/>
        <v>33246991</v>
      </c>
      <c r="AB12" s="88">
        <f t="shared" si="18"/>
        <v>34515899</v>
      </c>
      <c r="AC12" s="88">
        <f t="shared" si="18"/>
        <v>35544106</v>
      </c>
      <c r="AD12" s="88">
        <f t="shared" si="18"/>
        <v>36739054</v>
      </c>
      <c r="AE12" s="88">
        <f t="shared" si="18"/>
        <v>34233448</v>
      </c>
      <c r="AF12" s="88">
        <f t="shared" si="18"/>
        <v>32830131</v>
      </c>
      <c r="AG12" s="88">
        <f t="shared" si="18"/>
        <v>32044642</v>
      </c>
      <c r="AH12" s="88">
        <f t="shared" si="18"/>
        <v>29331186</v>
      </c>
      <c r="AI12" s="88">
        <f t="shared" si="18"/>
        <v>26918815</v>
      </c>
      <c r="AJ12" s="88">
        <f t="shared" si="18"/>
        <v>26152234</v>
      </c>
      <c r="AK12" s="88">
        <f t="shared" si="18"/>
        <v>26861200</v>
      </c>
      <c r="AL12" s="88">
        <f t="shared" si="18"/>
        <v>26380570</v>
      </c>
      <c r="AM12" s="88">
        <f t="shared" si="18"/>
        <v>27441717</v>
      </c>
      <c r="AN12" s="88">
        <f t="shared" si="18"/>
        <v>28813817</v>
      </c>
      <c r="AO12" s="88">
        <f t="shared" si="18"/>
        <v>29874099</v>
      </c>
      <c r="AP12" s="88">
        <f t="shared" si="18"/>
        <v>23534100</v>
      </c>
      <c r="AQ12" s="88">
        <f t="shared" si="18"/>
        <v>24745114</v>
      </c>
      <c r="AR12" s="88">
        <f t="shared" si="18"/>
        <v>25535355</v>
      </c>
      <c r="AS12" s="88">
        <f t="shared" si="18"/>
        <v>29899068</v>
      </c>
      <c r="AT12" s="88">
        <f t="shared" si="18"/>
        <v>26553665</v>
      </c>
      <c r="AU12" s="88">
        <f t="shared" si="18"/>
        <v>27947669</v>
      </c>
      <c r="AV12" s="88">
        <f t="shared" si="18"/>
        <v>29802629</v>
      </c>
      <c r="AW12" s="88">
        <f t="shared" si="18"/>
        <v>28513586</v>
      </c>
      <c r="AX12" s="88">
        <f t="shared" si="18"/>
        <v>30715801</v>
      </c>
      <c r="AY12" s="88">
        <f t="shared" si="18"/>
        <v>31365102</v>
      </c>
      <c r="AZ12" s="88">
        <f t="shared" si="18"/>
        <v>29881183</v>
      </c>
      <c r="BA12" s="88">
        <f t="shared" si="18"/>
        <v>31900598</v>
      </c>
      <c r="BB12" s="88">
        <f t="shared" si="18"/>
        <v>28569035</v>
      </c>
      <c r="BC12" s="88">
        <f t="shared" si="18"/>
        <v>0</v>
      </c>
    </row>
    <row r="13" spans="1:55">
      <c r="A13" s="86"/>
      <c r="B13" s="87" t="s">
        <v>61</v>
      </c>
      <c r="C13" s="88">
        <f t="shared" ref="C13:L13" si="19">C68</f>
        <v>2373107</v>
      </c>
      <c r="D13" s="88">
        <f t="shared" si="19"/>
        <v>2556086</v>
      </c>
      <c r="E13" s="88">
        <f t="shared" si="19"/>
        <v>2789412</v>
      </c>
      <c r="F13" s="88">
        <f t="shared" si="19"/>
        <v>4342496</v>
      </c>
      <c r="G13" s="88">
        <f t="shared" si="19"/>
        <v>5177423</v>
      </c>
      <c r="H13" s="88">
        <f t="shared" si="19"/>
        <v>7889217</v>
      </c>
      <c r="I13" s="88">
        <f t="shared" si="19"/>
        <v>9388981</v>
      </c>
      <c r="J13" s="88">
        <f t="shared" si="19"/>
        <v>10983540</v>
      </c>
      <c r="K13" s="88">
        <f t="shared" si="19"/>
        <v>12435336</v>
      </c>
      <c r="L13" s="88">
        <f t="shared" si="19"/>
        <v>14895161</v>
      </c>
      <c r="M13" s="88">
        <f>M68</f>
        <v>17697268</v>
      </c>
      <c r="N13" s="88">
        <f t="shared" ref="N13:BC13" si="20">N68</f>
        <v>18694555</v>
      </c>
      <c r="O13" s="88">
        <f t="shared" si="20"/>
        <v>19425793</v>
      </c>
      <c r="P13" s="88">
        <f t="shared" si="20"/>
        <v>20779125</v>
      </c>
      <c r="Q13" s="88">
        <f t="shared" si="20"/>
        <v>21674273</v>
      </c>
      <c r="R13" s="88">
        <f t="shared" si="20"/>
        <v>22567976</v>
      </c>
      <c r="S13" s="88">
        <f t="shared" si="20"/>
        <v>24655731</v>
      </c>
      <c r="T13" s="88">
        <f t="shared" si="20"/>
        <v>25632418</v>
      </c>
      <c r="U13" s="88">
        <f t="shared" si="20"/>
        <v>27749066</v>
      </c>
      <c r="V13" s="88">
        <f t="shared" si="20"/>
        <v>33325486</v>
      </c>
      <c r="W13" s="88">
        <f t="shared" si="20"/>
        <v>35298339</v>
      </c>
      <c r="X13" s="88">
        <f t="shared" si="20"/>
        <v>38436759</v>
      </c>
      <c r="Y13" s="88">
        <f t="shared" si="20"/>
        <v>38072988</v>
      </c>
      <c r="Z13" s="88">
        <f t="shared" si="20"/>
        <v>36322672</v>
      </c>
      <c r="AA13" s="88">
        <f t="shared" si="20"/>
        <v>34006684</v>
      </c>
      <c r="AB13" s="88">
        <f t="shared" si="20"/>
        <v>36038446</v>
      </c>
      <c r="AC13" s="88">
        <f t="shared" si="20"/>
        <v>37733119</v>
      </c>
      <c r="AD13" s="88">
        <f t="shared" si="20"/>
        <v>35492275</v>
      </c>
      <c r="AE13" s="88">
        <f t="shared" si="20"/>
        <v>33925373</v>
      </c>
      <c r="AF13" s="88">
        <f t="shared" si="20"/>
        <v>33466437</v>
      </c>
      <c r="AG13" s="88">
        <f t="shared" si="20"/>
        <v>34826999</v>
      </c>
      <c r="AH13" s="88">
        <f t="shared" si="20"/>
        <v>35760373</v>
      </c>
      <c r="AI13" s="88">
        <f t="shared" si="20"/>
        <v>34875304</v>
      </c>
      <c r="AJ13" s="88">
        <f t="shared" si="20"/>
        <v>37530430</v>
      </c>
      <c r="AK13" s="88">
        <f t="shared" si="20"/>
        <v>39284720</v>
      </c>
      <c r="AL13" s="88">
        <f t="shared" si="20"/>
        <v>41384084</v>
      </c>
      <c r="AM13" s="88">
        <f t="shared" si="20"/>
        <v>42545360</v>
      </c>
      <c r="AN13" s="88">
        <f t="shared" si="20"/>
        <v>46679575</v>
      </c>
      <c r="AO13" s="88">
        <f t="shared" si="20"/>
        <v>46089652</v>
      </c>
      <c r="AP13" s="88">
        <f t="shared" si="20"/>
        <v>44498610</v>
      </c>
      <c r="AQ13" s="88">
        <f t="shared" si="20"/>
        <v>43732910</v>
      </c>
      <c r="AR13" s="88">
        <f t="shared" si="20"/>
        <v>46848061</v>
      </c>
      <c r="AS13" s="88">
        <f t="shared" si="20"/>
        <v>58575899</v>
      </c>
      <c r="AT13" s="88">
        <f t="shared" si="20"/>
        <v>44616686</v>
      </c>
      <c r="AU13" s="88">
        <f t="shared" si="20"/>
        <v>46661376</v>
      </c>
      <c r="AV13" s="88">
        <f t="shared" si="20"/>
        <v>46528603</v>
      </c>
      <c r="AW13" s="88">
        <f t="shared" si="20"/>
        <v>49074408</v>
      </c>
      <c r="AX13" s="88">
        <f t="shared" si="20"/>
        <v>49408981</v>
      </c>
      <c r="AY13" s="88">
        <f t="shared" si="20"/>
        <v>52335795</v>
      </c>
      <c r="AZ13" s="88">
        <f t="shared" si="20"/>
        <v>54639983</v>
      </c>
      <c r="BA13" s="88">
        <f t="shared" si="20"/>
        <v>51218479</v>
      </c>
      <c r="BB13" s="88">
        <f t="shared" si="20"/>
        <v>53014458</v>
      </c>
      <c r="BC13" s="88">
        <f t="shared" si="20"/>
        <v>0</v>
      </c>
    </row>
    <row r="14" spans="1:55">
      <c r="A14" s="86"/>
      <c r="B14" s="87" t="s">
        <v>62</v>
      </c>
      <c r="C14" s="88">
        <f t="shared" ref="C14:L14" si="21">C71</f>
        <v>4134883</v>
      </c>
      <c r="D14" s="88">
        <f t="shared" si="21"/>
        <v>4889366</v>
      </c>
      <c r="E14" s="88">
        <f t="shared" si="21"/>
        <v>5116450</v>
      </c>
      <c r="F14" s="88">
        <f t="shared" si="21"/>
        <v>5948662</v>
      </c>
      <c r="G14" s="88">
        <f t="shared" si="21"/>
        <v>7719353</v>
      </c>
      <c r="H14" s="88">
        <f t="shared" si="21"/>
        <v>10067259</v>
      </c>
      <c r="I14" s="88">
        <f t="shared" si="21"/>
        <v>11781274</v>
      </c>
      <c r="J14" s="88">
        <f t="shared" si="21"/>
        <v>12194253</v>
      </c>
      <c r="K14" s="88">
        <f t="shared" si="21"/>
        <v>12830225</v>
      </c>
      <c r="L14" s="88">
        <f t="shared" si="21"/>
        <v>14674237</v>
      </c>
      <c r="M14" s="88">
        <f>M71</f>
        <v>15896123</v>
      </c>
      <c r="N14" s="88">
        <f t="shared" ref="N14:BC14" si="22">N71</f>
        <v>16678054</v>
      </c>
      <c r="O14" s="88">
        <f t="shared" si="22"/>
        <v>18042178</v>
      </c>
      <c r="P14" s="88">
        <f t="shared" si="22"/>
        <v>19184590</v>
      </c>
      <c r="Q14" s="88">
        <f t="shared" si="22"/>
        <v>20590271</v>
      </c>
      <c r="R14" s="88">
        <f t="shared" si="22"/>
        <v>21561424</v>
      </c>
      <c r="S14" s="88">
        <f t="shared" si="22"/>
        <v>20764400</v>
      </c>
      <c r="T14" s="88">
        <f t="shared" si="22"/>
        <v>22144182</v>
      </c>
      <c r="U14" s="88">
        <f t="shared" si="22"/>
        <v>25655416</v>
      </c>
      <c r="V14" s="88">
        <f t="shared" si="22"/>
        <v>27605217</v>
      </c>
      <c r="W14" s="88">
        <f t="shared" si="22"/>
        <v>29415229</v>
      </c>
      <c r="X14" s="88">
        <f t="shared" si="22"/>
        <v>33176201</v>
      </c>
      <c r="Y14" s="88">
        <f t="shared" si="22"/>
        <v>32804300</v>
      </c>
      <c r="Z14" s="88">
        <f t="shared" si="22"/>
        <v>32354403</v>
      </c>
      <c r="AA14" s="88">
        <f t="shared" si="22"/>
        <v>34710623</v>
      </c>
      <c r="AB14" s="88">
        <f t="shared" si="22"/>
        <v>36379752</v>
      </c>
      <c r="AC14" s="88">
        <f t="shared" si="22"/>
        <v>37139981</v>
      </c>
      <c r="AD14" s="88">
        <f t="shared" si="22"/>
        <v>43522001</v>
      </c>
      <c r="AE14" s="88">
        <f t="shared" si="22"/>
        <v>42148735</v>
      </c>
      <c r="AF14" s="88">
        <f t="shared" si="22"/>
        <v>43180266</v>
      </c>
      <c r="AG14" s="88">
        <f t="shared" si="22"/>
        <v>47764092</v>
      </c>
      <c r="AH14" s="88">
        <f t="shared" si="22"/>
        <v>43708766</v>
      </c>
      <c r="AI14" s="88">
        <f t="shared" si="22"/>
        <v>37686506</v>
      </c>
      <c r="AJ14" s="88">
        <f t="shared" si="22"/>
        <v>27360656</v>
      </c>
      <c r="AK14" s="88">
        <f t="shared" si="22"/>
        <v>26613553</v>
      </c>
      <c r="AL14" s="88">
        <f t="shared" si="22"/>
        <v>25709175</v>
      </c>
      <c r="AM14" s="88">
        <f t="shared" si="22"/>
        <v>24864635</v>
      </c>
      <c r="AN14" s="88">
        <f t="shared" si="22"/>
        <v>25272511</v>
      </c>
      <c r="AO14" s="88">
        <f t="shared" si="22"/>
        <v>27722875</v>
      </c>
      <c r="AP14" s="88">
        <f t="shared" si="22"/>
        <v>22724696</v>
      </c>
      <c r="AQ14" s="88">
        <f t="shared" si="22"/>
        <v>21935720</v>
      </c>
      <c r="AR14" s="88">
        <f t="shared" si="22"/>
        <v>18780533</v>
      </c>
      <c r="AS14" s="88">
        <f t="shared" si="22"/>
        <v>18171908</v>
      </c>
      <c r="AT14" s="88">
        <f t="shared" si="22"/>
        <v>17227985</v>
      </c>
      <c r="AU14" s="88">
        <f t="shared" si="22"/>
        <v>16726487</v>
      </c>
      <c r="AV14" s="88">
        <f t="shared" si="22"/>
        <v>39414037</v>
      </c>
      <c r="AW14" s="88">
        <f t="shared" si="22"/>
        <v>16866756</v>
      </c>
      <c r="AX14" s="88">
        <f t="shared" si="22"/>
        <v>16092375</v>
      </c>
      <c r="AY14" s="88">
        <f t="shared" si="22"/>
        <v>15983886</v>
      </c>
      <c r="AZ14" s="88">
        <f t="shared" si="22"/>
        <v>16362027</v>
      </c>
      <c r="BA14" s="88">
        <f t="shared" si="22"/>
        <v>14940303</v>
      </c>
      <c r="BB14" s="88">
        <f t="shared" si="22"/>
        <v>15701608</v>
      </c>
      <c r="BC14" s="88">
        <f t="shared" si="22"/>
        <v>0</v>
      </c>
    </row>
    <row r="15" spans="1:55">
      <c r="A15" s="89"/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</row>
    <row r="16" spans="1:55">
      <c r="A16" s="92">
        <v>100</v>
      </c>
      <c r="B16" s="84" t="s">
        <v>96</v>
      </c>
      <c r="C16" s="85">
        <f t="shared" ref="C16:L16" si="23">SUM(C17:C25)</f>
        <v>97197941</v>
      </c>
      <c r="D16" s="85">
        <f t="shared" si="23"/>
        <v>100715944</v>
      </c>
      <c r="E16" s="85">
        <f t="shared" si="23"/>
        <v>110896958</v>
      </c>
      <c r="F16" s="85">
        <f t="shared" si="23"/>
        <v>123598876</v>
      </c>
      <c r="G16" s="85">
        <f t="shared" si="23"/>
        <v>163827570</v>
      </c>
      <c r="H16" s="85">
        <f t="shared" si="23"/>
        <v>180948739</v>
      </c>
      <c r="I16" s="85">
        <f t="shared" si="23"/>
        <v>190890617</v>
      </c>
      <c r="J16" s="85">
        <f t="shared" si="23"/>
        <v>211393820</v>
      </c>
      <c r="K16" s="85">
        <f t="shared" si="23"/>
        <v>204700808</v>
      </c>
      <c r="L16" s="85">
        <f t="shared" si="23"/>
        <v>162128816</v>
      </c>
      <c r="M16" s="85">
        <f>SUM(M17:M25)</f>
        <v>234103826</v>
      </c>
      <c r="N16" s="85">
        <f t="shared" ref="N16:BC16" si="24">SUM(N17:N25)</f>
        <v>253903765</v>
      </c>
      <c r="O16" s="85">
        <f t="shared" si="24"/>
        <v>265645360</v>
      </c>
      <c r="P16" s="85">
        <f t="shared" si="24"/>
        <v>265435296</v>
      </c>
      <c r="Q16" s="85">
        <f t="shared" si="24"/>
        <v>284276562</v>
      </c>
      <c r="R16" s="85">
        <f t="shared" si="24"/>
        <v>283405385</v>
      </c>
      <c r="S16" s="85">
        <f t="shared" si="24"/>
        <v>264853346</v>
      </c>
      <c r="T16" s="85">
        <f t="shared" si="24"/>
        <v>263015804</v>
      </c>
      <c r="U16" s="85">
        <f t="shared" si="24"/>
        <v>271693147</v>
      </c>
      <c r="V16" s="85">
        <f t="shared" si="24"/>
        <v>292140543</v>
      </c>
      <c r="W16" s="85">
        <f t="shared" si="24"/>
        <v>328088307</v>
      </c>
      <c r="X16" s="85">
        <f t="shared" si="24"/>
        <v>346495408</v>
      </c>
      <c r="Y16" s="85">
        <f t="shared" si="24"/>
        <v>335906287</v>
      </c>
      <c r="Z16" s="85">
        <f t="shared" si="24"/>
        <v>319791986</v>
      </c>
      <c r="AA16" s="85">
        <f t="shared" si="24"/>
        <v>319323498</v>
      </c>
      <c r="AB16" s="85">
        <f t="shared" si="24"/>
        <v>276671435</v>
      </c>
      <c r="AC16" s="85">
        <f t="shared" si="24"/>
        <v>275827719</v>
      </c>
      <c r="AD16" s="85">
        <f t="shared" si="24"/>
        <v>293262064</v>
      </c>
      <c r="AE16" s="85">
        <f t="shared" si="24"/>
        <v>293185474</v>
      </c>
      <c r="AF16" s="85">
        <f t="shared" si="24"/>
        <v>265841455</v>
      </c>
      <c r="AG16" s="85">
        <f t="shared" si="24"/>
        <v>264734378</v>
      </c>
      <c r="AH16" s="85">
        <f t="shared" si="24"/>
        <v>263415083</v>
      </c>
      <c r="AI16" s="85">
        <f t="shared" si="24"/>
        <v>247877050</v>
      </c>
      <c r="AJ16" s="85">
        <f t="shared" si="24"/>
        <v>238213161</v>
      </c>
      <c r="AK16" s="85">
        <f t="shared" si="24"/>
        <v>250843324</v>
      </c>
      <c r="AL16" s="85">
        <f t="shared" si="24"/>
        <v>255212400</v>
      </c>
      <c r="AM16" s="85">
        <f t="shared" si="24"/>
        <v>266084104</v>
      </c>
      <c r="AN16" s="85">
        <f t="shared" si="24"/>
        <v>290385873</v>
      </c>
      <c r="AO16" s="85">
        <f t="shared" si="24"/>
        <v>309633143</v>
      </c>
      <c r="AP16" s="85">
        <f t="shared" si="24"/>
        <v>285845094</v>
      </c>
      <c r="AQ16" s="85">
        <f t="shared" si="24"/>
        <v>298343428</v>
      </c>
      <c r="AR16" s="85">
        <f t="shared" si="24"/>
        <v>297225293</v>
      </c>
      <c r="AS16" s="85">
        <f t="shared" si="24"/>
        <v>286678538</v>
      </c>
      <c r="AT16" s="85">
        <f t="shared" si="24"/>
        <v>270396759</v>
      </c>
      <c r="AU16" s="85">
        <f t="shared" si="24"/>
        <v>283180150</v>
      </c>
      <c r="AV16" s="85">
        <f t="shared" si="24"/>
        <v>312582578</v>
      </c>
      <c r="AW16" s="85">
        <f t="shared" si="24"/>
        <v>321348534</v>
      </c>
      <c r="AX16" s="85">
        <f t="shared" si="24"/>
        <v>325563703</v>
      </c>
      <c r="AY16" s="85">
        <f t="shared" si="24"/>
        <v>343984187</v>
      </c>
      <c r="AZ16" s="85">
        <f t="shared" si="24"/>
        <v>342105520</v>
      </c>
      <c r="BA16" s="85">
        <f t="shared" si="24"/>
        <v>340901117</v>
      </c>
      <c r="BB16" s="85">
        <f t="shared" si="24"/>
        <v>341043550</v>
      </c>
      <c r="BC16" s="85">
        <f t="shared" si="24"/>
        <v>0</v>
      </c>
    </row>
    <row r="17" spans="1:55">
      <c r="A17" s="93">
        <v>101</v>
      </c>
      <c r="B17" s="94" t="s">
        <v>63</v>
      </c>
      <c r="C17" s="91">
        <v>15201487</v>
      </c>
      <c r="D17" s="91">
        <v>16171147</v>
      </c>
      <c r="E17" s="91">
        <v>20010994</v>
      </c>
      <c r="F17" s="91">
        <v>23498818</v>
      </c>
      <c r="G17" s="91">
        <v>37890839</v>
      </c>
      <c r="H17" s="91">
        <v>40454365</v>
      </c>
      <c r="I17" s="91">
        <v>40401999</v>
      </c>
      <c r="J17" s="91">
        <v>45011619</v>
      </c>
      <c r="K17" s="91">
        <v>46090133</v>
      </c>
      <c r="L17" s="91">
        <v>49193899</v>
      </c>
      <c r="M17" s="91">
        <v>53972839</v>
      </c>
      <c r="N17" s="91">
        <v>57434106</v>
      </c>
      <c r="O17" s="91">
        <v>58223549</v>
      </c>
      <c r="P17" s="91">
        <v>59858207</v>
      </c>
      <c r="Q17" s="91">
        <v>62008372</v>
      </c>
      <c r="R17" s="91">
        <v>61519880</v>
      </c>
      <c r="S17" s="91">
        <v>57545353</v>
      </c>
      <c r="T17" s="91">
        <v>55883063</v>
      </c>
      <c r="U17" s="91">
        <v>56376429</v>
      </c>
      <c r="V17" s="91">
        <v>58297029</v>
      </c>
      <c r="W17" s="91">
        <v>62603707</v>
      </c>
      <c r="X17" s="91">
        <v>64597650</v>
      </c>
      <c r="Y17" s="91">
        <v>63771525</v>
      </c>
      <c r="Z17" s="91">
        <v>61958353</v>
      </c>
      <c r="AA17" s="91">
        <v>62052173</v>
      </c>
      <c r="AB17" s="91">
        <v>53202287</v>
      </c>
      <c r="AC17" s="91">
        <v>60249545</v>
      </c>
      <c r="AD17" s="91">
        <v>60534438</v>
      </c>
      <c r="AE17" s="91">
        <v>58513750</v>
      </c>
      <c r="AF17" s="91">
        <v>56760134</v>
      </c>
      <c r="AG17" s="91">
        <v>54043871</v>
      </c>
      <c r="AH17" s="91">
        <v>53652733</v>
      </c>
      <c r="AI17" s="91">
        <v>52269232</v>
      </c>
      <c r="AJ17" s="91">
        <v>52639863</v>
      </c>
      <c r="AK17" s="91">
        <v>55494781</v>
      </c>
      <c r="AL17" s="91">
        <v>53444726</v>
      </c>
      <c r="AM17" s="91">
        <v>55435356</v>
      </c>
      <c r="AN17" s="91">
        <v>57064588</v>
      </c>
      <c r="AO17" s="91">
        <v>63888428</v>
      </c>
      <c r="AP17" s="91">
        <v>57222021</v>
      </c>
      <c r="AQ17" s="91">
        <v>57744731</v>
      </c>
      <c r="AR17" s="91">
        <v>50145427</v>
      </c>
      <c r="AS17" s="91">
        <v>58267581</v>
      </c>
      <c r="AT17" s="91">
        <v>60626946</v>
      </c>
      <c r="AU17" s="91">
        <v>64683178</v>
      </c>
      <c r="AV17" s="91">
        <v>66612533</v>
      </c>
      <c r="AW17" s="91">
        <v>67856095</v>
      </c>
      <c r="AX17" s="91">
        <v>68394826</v>
      </c>
      <c r="AY17" s="91">
        <v>72471088</v>
      </c>
      <c r="AZ17" s="91">
        <v>67838151</v>
      </c>
      <c r="BA17" s="91">
        <v>65960258</v>
      </c>
      <c r="BB17" s="91">
        <f>VLOOKUP(B17,$BA$76:$BB$124,2,FALSE)</f>
        <v>69969479</v>
      </c>
      <c r="BC17" s="91"/>
    </row>
    <row r="18" spans="1:55">
      <c r="A18" s="93">
        <v>102</v>
      </c>
      <c r="B18" s="94" t="s">
        <v>64</v>
      </c>
      <c r="C18" s="91">
        <v>6499764</v>
      </c>
      <c r="D18" s="91">
        <v>6594416</v>
      </c>
      <c r="E18" s="91">
        <v>7002002</v>
      </c>
      <c r="F18" s="91">
        <v>8304344</v>
      </c>
      <c r="G18" s="91">
        <v>8977729</v>
      </c>
      <c r="H18" s="91">
        <v>10038485</v>
      </c>
      <c r="I18" s="91">
        <v>10239077</v>
      </c>
      <c r="J18" s="91">
        <v>10137902</v>
      </c>
      <c r="K18" s="91">
        <v>10376582</v>
      </c>
      <c r="L18" s="91">
        <v>10228134</v>
      </c>
      <c r="M18" s="91">
        <v>10842650</v>
      </c>
      <c r="N18" s="91">
        <v>12267223</v>
      </c>
      <c r="O18" s="91">
        <v>11961041</v>
      </c>
      <c r="P18" s="91">
        <v>11441613</v>
      </c>
      <c r="Q18" s="91">
        <v>11301872</v>
      </c>
      <c r="R18" s="91">
        <v>11015299</v>
      </c>
      <c r="S18" s="91">
        <v>11054491</v>
      </c>
      <c r="T18" s="91">
        <v>10441202</v>
      </c>
      <c r="U18" s="91">
        <v>10074943</v>
      </c>
      <c r="V18" s="91">
        <v>9328183</v>
      </c>
      <c r="W18" s="91">
        <v>9710033</v>
      </c>
      <c r="X18" s="91">
        <v>10152496</v>
      </c>
      <c r="Y18" s="91">
        <v>9779832</v>
      </c>
      <c r="Z18" s="91">
        <v>9136533</v>
      </c>
      <c r="AA18" s="91">
        <v>9432747</v>
      </c>
      <c r="AB18" s="91">
        <v>7023696</v>
      </c>
      <c r="AC18" s="91">
        <v>6098398</v>
      </c>
      <c r="AD18" s="91">
        <v>6486746</v>
      </c>
      <c r="AE18" s="91">
        <v>5901064</v>
      </c>
      <c r="AF18" s="91">
        <v>5580418</v>
      </c>
      <c r="AG18" s="91">
        <v>4487165</v>
      </c>
      <c r="AH18" s="91">
        <v>4089966</v>
      </c>
      <c r="AI18" s="91">
        <v>3939653</v>
      </c>
      <c r="AJ18" s="91">
        <v>3621673</v>
      </c>
      <c r="AK18" s="91">
        <v>12403600</v>
      </c>
      <c r="AL18" s="91">
        <v>15081439</v>
      </c>
      <c r="AM18" s="91">
        <v>16892801</v>
      </c>
      <c r="AN18" s="91">
        <v>19512663</v>
      </c>
      <c r="AO18" s="91">
        <v>21786022</v>
      </c>
      <c r="AP18" s="91">
        <v>17690286</v>
      </c>
      <c r="AQ18" s="91">
        <v>20244371</v>
      </c>
      <c r="AR18" s="91">
        <v>21033969</v>
      </c>
      <c r="AS18" s="91">
        <v>22121857</v>
      </c>
      <c r="AT18" s="91">
        <v>19792439</v>
      </c>
      <c r="AU18" s="91">
        <v>21700966</v>
      </c>
      <c r="AV18" s="91">
        <v>21394200</v>
      </c>
      <c r="AW18" s="91">
        <v>18979783</v>
      </c>
      <c r="AX18" s="91">
        <v>20027345</v>
      </c>
      <c r="AY18" s="91">
        <v>19698575</v>
      </c>
      <c r="AZ18" s="91">
        <v>19359349</v>
      </c>
      <c r="BA18" s="91">
        <v>21718289</v>
      </c>
      <c r="BB18" s="91">
        <f t="shared" ref="BB18:BB25" si="25">VLOOKUP(B18,$BA$76:$BB$124,2,FALSE)</f>
        <v>20368511</v>
      </c>
      <c r="BC18" s="91"/>
    </row>
    <row r="19" spans="1:55">
      <c r="A19" s="93">
        <v>110</v>
      </c>
      <c r="B19" s="94" t="s">
        <v>213</v>
      </c>
      <c r="C19" s="91">
        <v>34807796</v>
      </c>
      <c r="D19" s="91">
        <v>33468192</v>
      </c>
      <c r="E19" s="91">
        <v>33507536</v>
      </c>
      <c r="F19" s="91">
        <v>38499097</v>
      </c>
      <c r="G19" s="91">
        <v>49779366</v>
      </c>
      <c r="H19" s="91">
        <v>49537271</v>
      </c>
      <c r="I19" s="91">
        <v>52085889</v>
      </c>
      <c r="J19" s="91">
        <v>52976549</v>
      </c>
      <c r="K19" s="91">
        <v>50670232</v>
      </c>
      <c r="L19" s="91">
        <v>51723020</v>
      </c>
      <c r="M19" s="91">
        <v>55966965</v>
      </c>
      <c r="N19" s="91">
        <v>54802501</v>
      </c>
      <c r="O19" s="91">
        <v>52765536</v>
      </c>
      <c r="P19" s="91">
        <v>51448048</v>
      </c>
      <c r="Q19" s="91">
        <v>54829304</v>
      </c>
      <c r="R19" s="91">
        <v>58742956</v>
      </c>
      <c r="S19" s="91">
        <v>49937207</v>
      </c>
      <c r="T19" s="91">
        <v>48617220</v>
      </c>
      <c r="U19" s="91">
        <v>47831212</v>
      </c>
      <c r="V19" s="91">
        <v>53263980</v>
      </c>
      <c r="W19" s="91">
        <v>55909872</v>
      </c>
      <c r="X19" s="91">
        <v>58945108</v>
      </c>
      <c r="Y19" s="91">
        <v>52846428</v>
      </c>
      <c r="Z19" s="91">
        <v>48927552</v>
      </c>
      <c r="AA19" s="91">
        <v>48741740</v>
      </c>
      <c r="AB19" s="91">
        <v>32809841</v>
      </c>
      <c r="AC19" s="91">
        <v>29083400</v>
      </c>
      <c r="AD19" s="91">
        <v>33440155</v>
      </c>
      <c r="AE19" s="91">
        <v>35627319</v>
      </c>
      <c r="AF19" s="91">
        <v>26845590</v>
      </c>
      <c r="AG19" s="91">
        <v>28179881</v>
      </c>
      <c r="AH19" s="91">
        <v>27138444</v>
      </c>
      <c r="AI19" s="91">
        <v>22945170</v>
      </c>
      <c r="AJ19" s="91">
        <v>25311427</v>
      </c>
      <c r="AK19" s="91">
        <v>15140251</v>
      </c>
      <c r="AL19" s="91">
        <v>16724150</v>
      </c>
      <c r="AM19" s="91">
        <v>17045525</v>
      </c>
      <c r="AN19" s="91">
        <v>20470887</v>
      </c>
      <c r="AO19" s="91">
        <v>19184820</v>
      </c>
      <c r="AP19" s="91">
        <v>19846617</v>
      </c>
      <c r="AQ19" s="91">
        <v>21455316</v>
      </c>
      <c r="AR19" s="91">
        <v>22150193</v>
      </c>
      <c r="AS19" s="91">
        <v>18364884</v>
      </c>
      <c r="AT19" s="91">
        <v>19236229</v>
      </c>
      <c r="AU19" s="91">
        <v>17942142</v>
      </c>
      <c r="AV19" s="91">
        <v>22725854</v>
      </c>
      <c r="AW19" s="91">
        <v>29004283</v>
      </c>
      <c r="AX19" s="91">
        <v>23409878</v>
      </c>
      <c r="AY19" s="91">
        <v>31430720</v>
      </c>
      <c r="AZ19" s="91">
        <v>31400312</v>
      </c>
      <c r="BA19" s="91">
        <v>33208966</v>
      </c>
      <c r="BB19" s="91">
        <f t="shared" si="25"/>
        <v>27556842</v>
      </c>
      <c r="BC19" s="91"/>
    </row>
    <row r="20" spans="1:55">
      <c r="A20" s="95">
        <v>105</v>
      </c>
      <c r="B20" s="94" t="s">
        <v>65</v>
      </c>
      <c r="C20" s="91">
        <v>24153210</v>
      </c>
      <c r="D20" s="91">
        <v>26359049</v>
      </c>
      <c r="E20" s="91">
        <v>30849344</v>
      </c>
      <c r="F20" s="91">
        <v>29961281</v>
      </c>
      <c r="G20" s="91">
        <v>39188899</v>
      </c>
      <c r="H20" s="91">
        <v>43276802</v>
      </c>
      <c r="I20" s="91">
        <v>46276463</v>
      </c>
      <c r="J20" s="91">
        <v>58583486</v>
      </c>
      <c r="K20" s="91">
        <v>50452257</v>
      </c>
      <c r="L20" s="91">
        <v>19409389</v>
      </c>
      <c r="M20" s="91">
        <v>57362494</v>
      </c>
      <c r="N20" s="91">
        <v>67548804</v>
      </c>
      <c r="O20" s="91">
        <v>79804957</v>
      </c>
      <c r="P20" s="91">
        <v>76888192</v>
      </c>
      <c r="Q20" s="91">
        <v>85999761</v>
      </c>
      <c r="R20" s="91">
        <v>79047837</v>
      </c>
      <c r="S20" s="91">
        <v>72365626</v>
      </c>
      <c r="T20" s="91">
        <v>75303875</v>
      </c>
      <c r="U20" s="91">
        <v>79041155</v>
      </c>
      <c r="V20" s="91">
        <v>83370490</v>
      </c>
      <c r="W20" s="91">
        <v>98353019</v>
      </c>
      <c r="X20" s="91">
        <v>103904756</v>
      </c>
      <c r="Y20" s="91">
        <v>104083020</v>
      </c>
      <c r="Z20" s="91">
        <v>102613790</v>
      </c>
      <c r="AA20" s="91">
        <v>99524430</v>
      </c>
      <c r="AB20" s="91">
        <v>94841907</v>
      </c>
      <c r="AC20" s="91">
        <v>94307489</v>
      </c>
      <c r="AD20" s="91">
        <v>100440587</v>
      </c>
      <c r="AE20" s="91">
        <v>91780406</v>
      </c>
      <c r="AF20" s="91">
        <v>79673794</v>
      </c>
      <c r="AG20" s="91">
        <v>80125121</v>
      </c>
      <c r="AH20" s="91">
        <v>84653435</v>
      </c>
      <c r="AI20" s="91">
        <v>78552460</v>
      </c>
      <c r="AJ20" s="91">
        <v>67110930</v>
      </c>
      <c r="AK20" s="91">
        <v>69676691</v>
      </c>
      <c r="AL20" s="91">
        <v>72550176</v>
      </c>
      <c r="AM20" s="91">
        <v>74065358</v>
      </c>
      <c r="AN20" s="91">
        <v>77242520</v>
      </c>
      <c r="AO20" s="91">
        <v>85590775</v>
      </c>
      <c r="AP20" s="91">
        <v>85550341</v>
      </c>
      <c r="AQ20" s="91">
        <v>85737765</v>
      </c>
      <c r="AR20" s="91">
        <v>79404494</v>
      </c>
      <c r="AS20" s="91">
        <v>67664638</v>
      </c>
      <c r="AT20" s="91">
        <v>52271243</v>
      </c>
      <c r="AU20" s="91">
        <v>55724282</v>
      </c>
      <c r="AV20" s="91">
        <v>66752301</v>
      </c>
      <c r="AW20" s="91">
        <v>62560260</v>
      </c>
      <c r="AX20" s="91">
        <v>65392124</v>
      </c>
      <c r="AY20" s="91">
        <v>63755507</v>
      </c>
      <c r="AZ20" s="91">
        <v>61695812</v>
      </c>
      <c r="BA20" s="91">
        <v>66910693</v>
      </c>
      <c r="BB20" s="91">
        <f t="shared" si="25"/>
        <v>74492730</v>
      </c>
      <c r="BC20" s="91"/>
    </row>
    <row r="21" spans="1:55">
      <c r="A21" s="95">
        <v>109</v>
      </c>
      <c r="B21" s="94" t="s">
        <v>69</v>
      </c>
      <c r="C21" s="88">
        <v>0</v>
      </c>
      <c r="D21" s="88">
        <v>0</v>
      </c>
      <c r="E21" s="88">
        <v>0</v>
      </c>
      <c r="F21" s="91">
        <v>1042122</v>
      </c>
      <c r="G21" s="91">
        <v>1358793</v>
      </c>
      <c r="H21" s="91">
        <v>1774931</v>
      </c>
      <c r="I21" s="91">
        <v>1793128</v>
      </c>
      <c r="J21" s="91">
        <v>1943115</v>
      </c>
      <c r="K21" s="91">
        <v>2093467</v>
      </c>
      <c r="L21" s="91">
        <v>2260322</v>
      </c>
      <c r="M21" s="91">
        <v>2778159</v>
      </c>
      <c r="N21" s="91">
        <v>2731803</v>
      </c>
      <c r="O21" s="91">
        <v>2889288</v>
      </c>
      <c r="P21" s="91">
        <v>2923876</v>
      </c>
      <c r="Q21" s="91">
        <v>3205088</v>
      </c>
      <c r="R21" s="91">
        <v>3315299</v>
      </c>
      <c r="S21" s="91">
        <v>3672360</v>
      </c>
      <c r="T21" s="91">
        <v>3524110</v>
      </c>
      <c r="U21" s="91">
        <v>3654201</v>
      </c>
      <c r="V21" s="91">
        <v>3947823</v>
      </c>
      <c r="W21" s="91">
        <v>4290961</v>
      </c>
      <c r="X21" s="91">
        <v>4700663</v>
      </c>
      <c r="Y21" s="91">
        <v>4833588</v>
      </c>
      <c r="Z21" s="91">
        <v>4477788</v>
      </c>
      <c r="AA21" s="91">
        <v>4478162</v>
      </c>
      <c r="AB21" s="91">
        <v>4182471</v>
      </c>
      <c r="AC21" s="91">
        <v>4481934</v>
      </c>
      <c r="AD21" s="91">
        <v>8479688</v>
      </c>
      <c r="AE21" s="91">
        <v>10636684</v>
      </c>
      <c r="AF21" s="91">
        <v>11001578</v>
      </c>
      <c r="AG21" s="91">
        <v>13694967</v>
      </c>
      <c r="AH21" s="91">
        <v>13135314</v>
      </c>
      <c r="AI21" s="91">
        <v>12061764</v>
      </c>
      <c r="AJ21" s="91">
        <v>12621340</v>
      </c>
      <c r="AK21" s="91">
        <v>12917675</v>
      </c>
      <c r="AL21" s="91">
        <v>12797251</v>
      </c>
      <c r="AM21" s="91">
        <v>12248114</v>
      </c>
      <c r="AN21" s="91">
        <v>13176324</v>
      </c>
      <c r="AO21" s="91">
        <v>12433956</v>
      </c>
      <c r="AP21" s="91">
        <v>12118942</v>
      </c>
      <c r="AQ21" s="91">
        <v>12397265</v>
      </c>
      <c r="AR21" s="91">
        <v>13173891</v>
      </c>
      <c r="AS21" s="91">
        <v>13853324</v>
      </c>
      <c r="AT21" s="91">
        <v>13165965</v>
      </c>
      <c r="AU21" s="91">
        <v>12616945</v>
      </c>
      <c r="AV21" s="91">
        <v>12928737</v>
      </c>
      <c r="AW21" s="91">
        <v>13847574</v>
      </c>
      <c r="AX21" s="91">
        <v>13802592</v>
      </c>
      <c r="AY21" s="91">
        <v>14300709</v>
      </c>
      <c r="AZ21" s="91">
        <v>13762815</v>
      </c>
      <c r="BA21" s="91">
        <v>14443918</v>
      </c>
      <c r="BB21" s="91">
        <f t="shared" si="25"/>
        <v>14516675</v>
      </c>
      <c r="BC21" s="91"/>
    </row>
    <row r="22" spans="1:55">
      <c r="A22" s="95">
        <v>106</v>
      </c>
      <c r="B22" s="94" t="s">
        <v>66</v>
      </c>
      <c r="C22" s="91">
        <v>11532184</v>
      </c>
      <c r="D22" s="91">
        <v>12110021</v>
      </c>
      <c r="E22" s="91">
        <v>12382215</v>
      </c>
      <c r="F22" s="91">
        <v>12823893</v>
      </c>
      <c r="G22" s="91">
        <v>14373202</v>
      </c>
      <c r="H22" s="91">
        <v>20447494</v>
      </c>
      <c r="I22" s="91">
        <v>23430781</v>
      </c>
      <c r="J22" s="91">
        <v>24029974</v>
      </c>
      <c r="K22" s="91">
        <v>24726386</v>
      </c>
      <c r="L22" s="91">
        <v>11048773</v>
      </c>
      <c r="M22" s="91">
        <v>27822137</v>
      </c>
      <c r="N22" s="91">
        <v>29559677</v>
      </c>
      <c r="O22" s="91">
        <v>29764831</v>
      </c>
      <c r="P22" s="91">
        <v>30445522</v>
      </c>
      <c r="Q22" s="91">
        <v>31990492</v>
      </c>
      <c r="R22" s="91">
        <v>31800040</v>
      </c>
      <c r="S22" s="91">
        <v>30682466</v>
      </c>
      <c r="T22" s="91">
        <v>30327193</v>
      </c>
      <c r="U22" s="91">
        <v>31222330</v>
      </c>
      <c r="V22" s="91">
        <v>33259600</v>
      </c>
      <c r="W22" s="91">
        <v>35657838</v>
      </c>
      <c r="X22" s="91">
        <v>35927286</v>
      </c>
      <c r="Y22" s="91">
        <v>33921623</v>
      </c>
      <c r="Z22" s="91">
        <v>30733852</v>
      </c>
      <c r="AA22" s="91">
        <v>30236693</v>
      </c>
      <c r="AB22" s="91">
        <v>20692478</v>
      </c>
      <c r="AC22" s="91">
        <v>22198107</v>
      </c>
      <c r="AD22" s="91">
        <v>21374150</v>
      </c>
      <c r="AE22" s="91">
        <v>20247238</v>
      </c>
      <c r="AF22" s="91">
        <v>18221559</v>
      </c>
      <c r="AG22" s="91">
        <v>16814196</v>
      </c>
      <c r="AH22" s="91">
        <v>15342968</v>
      </c>
      <c r="AI22" s="91">
        <v>14398606</v>
      </c>
      <c r="AJ22" s="91">
        <v>14021078</v>
      </c>
      <c r="AK22" s="91">
        <v>14287608</v>
      </c>
      <c r="AL22" s="91">
        <v>14472268</v>
      </c>
      <c r="AM22" s="91">
        <v>14908604</v>
      </c>
      <c r="AN22" s="91">
        <v>15480227</v>
      </c>
      <c r="AO22" s="91">
        <v>16504138</v>
      </c>
      <c r="AP22" s="91">
        <v>13948324</v>
      </c>
      <c r="AQ22" s="91">
        <v>13717317</v>
      </c>
      <c r="AR22" s="91">
        <v>13730242</v>
      </c>
      <c r="AS22" s="91">
        <v>13720286</v>
      </c>
      <c r="AT22" s="91">
        <v>13318273</v>
      </c>
      <c r="AU22" s="91">
        <v>13615892</v>
      </c>
      <c r="AV22" s="91">
        <v>11173497</v>
      </c>
      <c r="AW22" s="91">
        <v>12890390</v>
      </c>
      <c r="AX22" s="91">
        <v>13039236</v>
      </c>
      <c r="AY22" s="91">
        <v>12912761</v>
      </c>
      <c r="AZ22" s="91">
        <v>12438219</v>
      </c>
      <c r="BA22" s="91">
        <v>12842064</v>
      </c>
      <c r="BB22" s="91">
        <f t="shared" si="25"/>
        <v>13010885</v>
      </c>
      <c r="BC22" s="91"/>
    </row>
    <row r="23" spans="1:55">
      <c r="A23" s="95">
        <v>107</v>
      </c>
      <c r="B23" s="94" t="s">
        <v>67</v>
      </c>
      <c r="C23" s="91">
        <v>1812108</v>
      </c>
      <c r="D23" s="91">
        <v>1898857</v>
      </c>
      <c r="E23" s="91">
        <v>2396597</v>
      </c>
      <c r="F23" s="91">
        <v>3043602</v>
      </c>
      <c r="G23" s="91">
        <v>3631380</v>
      </c>
      <c r="H23" s="91">
        <v>4574163</v>
      </c>
      <c r="I23" s="91">
        <v>5590641</v>
      </c>
      <c r="J23" s="91">
        <v>6474622</v>
      </c>
      <c r="K23" s="91">
        <v>6839342</v>
      </c>
      <c r="L23" s="91">
        <v>3257967</v>
      </c>
      <c r="M23" s="91">
        <v>7160131</v>
      </c>
      <c r="N23" s="91">
        <v>7963862</v>
      </c>
      <c r="O23" s="91">
        <v>7492439</v>
      </c>
      <c r="P23" s="91">
        <v>7904780</v>
      </c>
      <c r="Q23" s="91">
        <v>8077386</v>
      </c>
      <c r="R23" s="91">
        <v>8004010</v>
      </c>
      <c r="S23" s="91">
        <v>8154956</v>
      </c>
      <c r="T23" s="91">
        <v>7784318</v>
      </c>
      <c r="U23" s="91">
        <v>6202627</v>
      </c>
      <c r="V23" s="91">
        <v>6709583</v>
      </c>
      <c r="W23" s="91">
        <v>6981534</v>
      </c>
      <c r="X23" s="91">
        <v>6656928</v>
      </c>
      <c r="Y23" s="91">
        <v>6258176</v>
      </c>
      <c r="Z23" s="91">
        <v>5883924</v>
      </c>
      <c r="AA23" s="91">
        <v>5859238</v>
      </c>
      <c r="AB23" s="91">
        <v>2937360</v>
      </c>
      <c r="AC23" s="91">
        <v>3301297</v>
      </c>
      <c r="AD23" s="91">
        <v>3186398</v>
      </c>
      <c r="AE23" s="91">
        <v>3056873</v>
      </c>
      <c r="AF23" s="91">
        <v>2690079</v>
      </c>
      <c r="AG23" s="91">
        <v>2370579</v>
      </c>
      <c r="AH23" s="91">
        <v>2282251</v>
      </c>
      <c r="AI23" s="91">
        <v>2006749</v>
      </c>
      <c r="AJ23" s="91">
        <v>1886531</v>
      </c>
      <c r="AK23" s="91">
        <v>1953383</v>
      </c>
      <c r="AL23" s="91">
        <v>1655374</v>
      </c>
      <c r="AM23" s="91">
        <v>1717079</v>
      </c>
      <c r="AN23" s="91">
        <v>1927707</v>
      </c>
      <c r="AO23" s="91">
        <v>2097687</v>
      </c>
      <c r="AP23" s="91">
        <v>1678408</v>
      </c>
      <c r="AQ23" s="91">
        <v>1639016</v>
      </c>
      <c r="AR23" s="91">
        <v>1509039</v>
      </c>
      <c r="AS23" s="91">
        <v>1193042</v>
      </c>
      <c r="AT23" s="91">
        <v>1288308</v>
      </c>
      <c r="AU23" s="91">
        <v>1190835</v>
      </c>
      <c r="AV23" s="91">
        <v>1153041</v>
      </c>
      <c r="AW23" s="91">
        <v>1730782</v>
      </c>
      <c r="AX23" s="91">
        <v>1102705</v>
      </c>
      <c r="AY23" s="91">
        <v>1303565</v>
      </c>
      <c r="AZ23" s="91">
        <v>1396619</v>
      </c>
      <c r="BA23" s="91">
        <v>1295534</v>
      </c>
      <c r="BB23" s="91">
        <f t="shared" si="25"/>
        <v>1392552</v>
      </c>
      <c r="BC23" s="91"/>
    </row>
    <row r="24" spans="1:55">
      <c r="A24" s="95">
        <v>108</v>
      </c>
      <c r="B24" s="94" t="s">
        <v>68</v>
      </c>
      <c r="C24" s="91">
        <v>3191392</v>
      </c>
      <c r="D24" s="91">
        <v>4114262</v>
      </c>
      <c r="E24" s="91">
        <v>4748270</v>
      </c>
      <c r="F24" s="91">
        <v>6425719</v>
      </c>
      <c r="G24" s="91">
        <v>8627362</v>
      </c>
      <c r="H24" s="91">
        <v>1029017</v>
      </c>
      <c r="I24" s="91">
        <v>1050594</v>
      </c>
      <c r="J24" s="91">
        <v>1161028</v>
      </c>
      <c r="K24" s="91">
        <v>1276391</v>
      </c>
      <c r="L24" s="91">
        <v>1423923</v>
      </c>
      <c r="M24" s="91">
        <v>1726704</v>
      </c>
      <c r="N24" s="91">
        <v>2049050</v>
      </c>
      <c r="O24" s="91">
        <v>2157968</v>
      </c>
      <c r="P24" s="91">
        <v>2220746</v>
      </c>
      <c r="Q24" s="91">
        <v>2238978</v>
      </c>
      <c r="R24" s="91">
        <v>2036577</v>
      </c>
      <c r="S24" s="91">
        <v>2076961</v>
      </c>
      <c r="T24" s="91">
        <v>2059627</v>
      </c>
      <c r="U24" s="91">
        <v>2065861</v>
      </c>
      <c r="V24" s="91">
        <v>2580069</v>
      </c>
      <c r="W24" s="91">
        <v>2822983</v>
      </c>
      <c r="X24" s="91">
        <v>2945642</v>
      </c>
      <c r="Y24" s="91">
        <v>2672398</v>
      </c>
      <c r="Z24" s="91">
        <v>2422664</v>
      </c>
      <c r="AA24" s="91">
        <v>2355203</v>
      </c>
      <c r="AB24" s="91">
        <v>2006698</v>
      </c>
      <c r="AC24" s="91">
        <v>1797681</v>
      </c>
      <c r="AD24" s="91">
        <v>1941739</v>
      </c>
      <c r="AE24" s="91">
        <v>1508522</v>
      </c>
      <c r="AF24" s="91">
        <v>1213072</v>
      </c>
      <c r="AG24" s="91">
        <v>1216083</v>
      </c>
      <c r="AH24" s="91">
        <v>1095620</v>
      </c>
      <c r="AI24" s="91">
        <v>945804</v>
      </c>
      <c r="AJ24" s="91">
        <v>876138</v>
      </c>
      <c r="AK24" s="91">
        <v>930520</v>
      </c>
      <c r="AL24" s="91">
        <v>945094</v>
      </c>
      <c r="AM24" s="91">
        <v>918920</v>
      </c>
      <c r="AN24" s="91">
        <v>1008242</v>
      </c>
      <c r="AO24" s="91">
        <v>930585</v>
      </c>
      <c r="AP24" s="91">
        <v>756777</v>
      </c>
      <c r="AQ24" s="91">
        <v>705336</v>
      </c>
      <c r="AR24" s="91">
        <v>1270412</v>
      </c>
      <c r="AS24" s="91">
        <v>597906</v>
      </c>
      <c r="AT24" s="91">
        <v>524911</v>
      </c>
      <c r="AU24" s="91">
        <v>548076</v>
      </c>
      <c r="AV24" s="91">
        <v>432248</v>
      </c>
      <c r="AW24" s="91">
        <v>521057</v>
      </c>
      <c r="AX24" s="91">
        <v>541306</v>
      </c>
      <c r="AY24" s="91">
        <v>526165</v>
      </c>
      <c r="AZ24" s="91">
        <v>563596</v>
      </c>
      <c r="BA24" s="91">
        <v>375013</v>
      </c>
      <c r="BB24" s="91">
        <f t="shared" si="25"/>
        <v>500720</v>
      </c>
      <c r="BC24" s="91"/>
    </row>
    <row r="25" spans="1:55">
      <c r="A25" s="95">
        <v>111</v>
      </c>
      <c r="B25" s="94" t="s">
        <v>214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91">
        <v>9816211</v>
      </c>
      <c r="I25" s="91">
        <v>10022045</v>
      </c>
      <c r="J25" s="91">
        <v>11075525</v>
      </c>
      <c r="K25" s="91">
        <v>12176018</v>
      </c>
      <c r="L25" s="91">
        <v>13583389</v>
      </c>
      <c r="M25" s="91">
        <v>16471747</v>
      </c>
      <c r="N25" s="91">
        <v>19546739</v>
      </c>
      <c r="O25" s="91">
        <v>20585751</v>
      </c>
      <c r="P25" s="91">
        <v>22304312</v>
      </c>
      <c r="Q25" s="91">
        <v>24625309</v>
      </c>
      <c r="R25" s="91">
        <v>27923487</v>
      </c>
      <c r="S25" s="91">
        <v>29363926</v>
      </c>
      <c r="T25" s="91">
        <v>29075196</v>
      </c>
      <c r="U25" s="91">
        <v>35224389</v>
      </c>
      <c r="V25" s="91">
        <v>41383786</v>
      </c>
      <c r="W25" s="91">
        <v>51758360</v>
      </c>
      <c r="X25" s="91">
        <v>58664879</v>
      </c>
      <c r="Y25" s="91">
        <v>57739697</v>
      </c>
      <c r="Z25" s="91">
        <v>53637530</v>
      </c>
      <c r="AA25" s="91">
        <v>56643112</v>
      </c>
      <c r="AB25" s="91">
        <v>58974697</v>
      </c>
      <c r="AC25" s="91">
        <v>54309868</v>
      </c>
      <c r="AD25" s="91">
        <v>57378163</v>
      </c>
      <c r="AE25" s="91">
        <v>65913618</v>
      </c>
      <c r="AF25" s="91">
        <v>63855231</v>
      </c>
      <c r="AG25" s="91">
        <v>63802515</v>
      </c>
      <c r="AH25" s="91">
        <v>62024352</v>
      </c>
      <c r="AI25" s="91">
        <v>60757612</v>
      </c>
      <c r="AJ25" s="91">
        <v>60124181</v>
      </c>
      <c r="AK25" s="91">
        <v>68038815</v>
      </c>
      <c r="AL25" s="91">
        <v>67541922</v>
      </c>
      <c r="AM25" s="91">
        <v>72852347</v>
      </c>
      <c r="AN25" s="91">
        <v>84502715</v>
      </c>
      <c r="AO25" s="91">
        <v>87216732</v>
      </c>
      <c r="AP25" s="91">
        <v>77033378</v>
      </c>
      <c r="AQ25" s="91">
        <v>84702311</v>
      </c>
      <c r="AR25" s="91">
        <v>94807626</v>
      </c>
      <c r="AS25" s="91">
        <v>90895020</v>
      </c>
      <c r="AT25" s="91">
        <v>90172445</v>
      </c>
      <c r="AU25" s="91">
        <v>95157834</v>
      </c>
      <c r="AV25" s="91">
        <v>109410167</v>
      </c>
      <c r="AW25" s="91">
        <v>113958310</v>
      </c>
      <c r="AX25" s="91">
        <v>119853691</v>
      </c>
      <c r="AY25" s="91">
        <v>127585097</v>
      </c>
      <c r="AZ25" s="91">
        <v>133650647</v>
      </c>
      <c r="BA25" s="91">
        <v>124146382</v>
      </c>
      <c r="BB25" s="91">
        <f t="shared" si="25"/>
        <v>119235156</v>
      </c>
      <c r="BC25" s="91"/>
    </row>
    <row r="26" spans="1:55">
      <c r="A26" s="83"/>
      <c r="B26" s="96" t="s">
        <v>261</v>
      </c>
      <c r="C26" s="85">
        <f t="shared" ref="C26:L26" si="26">SUM(C27:C29)</f>
        <v>116053421</v>
      </c>
      <c r="D26" s="85">
        <f t="shared" si="26"/>
        <v>111314747</v>
      </c>
      <c r="E26" s="85">
        <f t="shared" si="26"/>
        <v>112164129</v>
      </c>
      <c r="F26" s="85">
        <f t="shared" si="26"/>
        <v>138662432</v>
      </c>
      <c r="G26" s="85">
        <f t="shared" si="26"/>
        <v>167741718</v>
      </c>
      <c r="H26" s="85">
        <f t="shared" si="26"/>
        <v>167477250</v>
      </c>
      <c r="I26" s="85">
        <f t="shared" si="26"/>
        <v>180126575</v>
      </c>
      <c r="J26" s="85">
        <f t="shared" si="26"/>
        <v>187185367</v>
      </c>
      <c r="K26" s="85">
        <f t="shared" si="26"/>
        <v>194270929</v>
      </c>
      <c r="L26" s="85">
        <f t="shared" si="26"/>
        <v>211590158</v>
      </c>
      <c r="M26" s="85">
        <f>SUM(M27:M29)</f>
        <v>229174388</v>
      </c>
      <c r="N26" s="85">
        <f t="shared" ref="N26:BC26" si="27">SUM(N27:N29)</f>
        <v>234766143</v>
      </c>
      <c r="O26" s="85">
        <f t="shared" si="27"/>
        <v>244240675</v>
      </c>
      <c r="P26" s="85">
        <f t="shared" si="27"/>
        <v>228477140</v>
      </c>
      <c r="Q26" s="85">
        <f t="shared" si="27"/>
        <v>238514521</v>
      </c>
      <c r="R26" s="85">
        <f t="shared" si="27"/>
        <v>240436524</v>
      </c>
      <c r="S26" s="85">
        <f t="shared" si="27"/>
        <v>235683448</v>
      </c>
      <c r="T26" s="85">
        <f t="shared" si="27"/>
        <v>232360777</v>
      </c>
      <c r="U26" s="85">
        <f t="shared" si="27"/>
        <v>247068755</v>
      </c>
      <c r="V26" s="85">
        <f t="shared" si="27"/>
        <v>265058469</v>
      </c>
      <c r="W26" s="85">
        <f t="shared" si="27"/>
        <v>274723082</v>
      </c>
      <c r="X26" s="85">
        <f t="shared" si="27"/>
        <v>282806360</v>
      </c>
      <c r="Y26" s="85">
        <f t="shared" si="27"/>
        <v>272395214</v>
      </c>
      <c r="Z26" s="85">
        <f t="shared" si="27"/>
        <v>254571131</v>
      </c>
      <c r="AA26" s="85">
        <f t="shared" si="27"/>
        <v>253047803</v>
      </c>
      <c r="AB26" s="85">
        <f t="shared" si="27"/>
        <v>237124726</v>
      </c>
      <c r="AC26" s="85">
        <f t="shared" si="27"/>
        <v>242010427</v>
      </c>
      <c r="AD26" s="85">
        <f t="shared" si="27"/>
        <v>242354872</v>
      </c>
      <c r="AE26" s="85">
        <f t="shared" si="27"/>
        <v>222347206</v>
      </c>
      <c r="AF26" s="85">
        <f t="shared" si="27"/>
        <v>203801101</v>
      </c>
      <c r="AG26" s="85">
        <f t="shared" si="27"/>
        <v>211276939</v>
      </c>
      <c r="AH26" s="85">
        <f t="shared" si="27"/>
        <v>190319394</v>
      </c>
      <c r="AI26" s="85">
        <f t="shared" si="27"/>
        <v>166878915</v>
      </c>
      <c r="AJ26" s="85">
        <f t="shared" si="27"/>
        <v>173936921</v>
      </c>
      <c r="AK26" s="85">
        <f t="shared" si="27"/>
        <v>170387861</v>
      </c>
      <c r="AL26" s="85">
        <f t="shared" si="27"/>
        <v>174953722</v>
      </c>
      <c r="AM26" s="85">
        <f t="shared" si="27"/>
        <v>201483074</v>
      </c>
      <c r="AN26" s="85">
        <f t="shared" si="27"/>
        <v>210513841</v>
      </c>
      <c r="AO26" s="85">
        <f t="shared" si="27"/>
        <v>210754477</v>
      </c>
      <c r="AP26" s="85">
        <f t="shared" si="27"/>
        <v>176285211</v>
      </c>
      <c r="AQ26" s="85">
        <f t="shared" si="27"/>
        <v>187772190</v>
      </c>
      <c r="AR26" s="85">
        <f t="shared" si="27"/>
        <v>177923127</v>
      </c>
      <c r="AS26" s="85">
        <f t="shared" si="27"/>
        <v>161485610</v>
      </c>
      <c r="AT26" s="85">
        <f t="shared" si="27"/>
        <v>161627234</v>
      </c>
      <c r="AU26" s="85">
        <f t="shared" si="27"/>
        <v>162734070</v>
      </c>
      <c r="AV26" s="85">
        <f t="shared" si="27"/>
        <v>168846926</v>
      </c>
      <c r="AW26" s="85">
        <f t="shared" si="27"/>
        <v>167591517</v>
      </c>
      <c r="AX26" s="85">
        <f t="shared" si="27"/>
        <v>166060995</v>
      </c>
      <c r="AY26" s="85">
        <f t="shared" si="27"/>
        <v>174417970</v>
      </c>
      <c r="AZ26" s="85">
        <f t="shared" si="27"/>
        <v>173202115</v>
      </c>
      <c r="BA26" s="85">
        <f t="shared" si="27"/>
        <v>157401086</v>
      </c>
      <c r="BB26" s="85">
        <f t="shared" si="27"/>
        <v>173614556</v>
      </c>
      <c r="BC26" s="85">
        <f t="shared" si="27"/>
        <v>0</v>
      </c>
    </row>
    <row r="27" spans="1:55">
      <c r="A27" s="93">
        <v>202</v>
      </c>
      <c r="B27" s="97" t="s">
        <v>70</v>
      </c>
      <c r="C27" s="91">
        <v>87237290</v>
      </c>
      <c r="D27" s="91">
        <v>81682273</v>
      </c>
      <c r="E27" s="91">
        <v>82487396</v>
      </c>
      <c r="F27" s="91">
        <v>103614013</v>
      </c>
      <c r="G27" s="91">
        <v>131325082</v>
      </c>
      <c r="H27" s="91">
        <v>130232190</v>
      </c>
      <c r="I27" s="91">
        <v>139605277</v>
      </c>
      <c r="J27" s="91">
        <v>143419375</v>
      </c>
      <c r="K27" s="91">
        <v>150973729</v>
      </c>
      <c r="L27" s="91">
        <v>165454217</v>
      </c>
      <c r="M27" s="91">
        <v>179662889</v>
      </c>
      <c r="N27" s="91">
        <v>184848055</v>
      </c>
      <c r="O27" s="91">
        <v>192627696</v>
      </c>
      <c r="P27" s="91">
        <v>176306664</v>
      </c>
      <c r="Q27" s="91">
        <v>184293166</v>
      </c>
      <c r="R27" s="91">
        <v>184367166</v>
      </c>
      <c r="S27" s="91">
        <v>178941457</v>
      </c>
      <c r="T27" s="91">
        <v>173044166</v>
      </c>
      <c r="U27" s="91">
        <v>183319449</v>
      </c>
      <c r="V27" s="91">
        <v>195026451</v>
      </c>
      <c r="W27" s="91">
        <v>208204770</v>
      </c>
      <c r="X27" s="91">
        <v>213228992</v>
      </c>
      <c r="Y27" s="91">
        <v>204849226</v>
      </c>
      <c r="Z27" s="91">
        <v>189515921</v>
      </c>
      <c r="AA27" s="91">
        <v>183753385</v>
      </c>
      <c r="AB27" s="91">
        <v>181592110</v>
      </c>
      <c r="AC27" s="91">
        <v>183187293</v>
      </c>
      <c r="AD27" s="91">
        <v>183474976</v>
      </c>
      <c r="AE27" s="91">
        <v>164864269</v>
      </c>
      <c r="AF27" s="91">
        <v>149988975</v>
      </c>
      <c r="AG27" s="91">
        <v>157510008</v>
      </c>
      <c r="AH27" s="91">
        <v>139182877</v>
      </c>
      <c r="AI27" s="91">
        <v>118623556</v>
      </c>
      <c r="AJ27" s="91">
        <v>128149481</v>
      </c>
      <c r="AK27" s="91">
        <v>124713540</v>
      </c>
      <c r="AL27" s="91">
        <v>132123305</v>
      </c>
      <c r="AM27" s="91">
        <v>157037454</v>
      </c>
      <c r="AN27" s="91">
        <v>164966425</v>
      </c>
      <c r="AO27" s="91">
        <v>165853403</v>
      </c>
      <c r="AP27" s="91">
        <v>135909203</v>
      </c>
      <c r="AQ27" s="91">
        <v>150261605</v>
      </c>
      <c r="AR27" s="91">
        <v>141033891</v>
      </c>
      <c r="AS27" s="91">
        <v>134736293</v>
      </c>
      <c r="AT27" s="91">
        <v>131521233</v>
      </c>
      <c r="AU27" s="91">
        <v>131444338</v>
      </c>
      <c r="AV27" s="91">
        <v>137755025</v>
      </c>
      <c r="AW27" s="91">
        <v>136198298</v>
      </c>
      <c r="AX27" s="91">
        <v>136817280</v>
      </c>
      <c r="AY27" s="91">
        <v>144976326</v>
      </c>
      <c r="AZ27" s="91">
        <v>146133448</v>
      </c>
      <c r="BA27" s="91">
        <v>130703049</v>
      </c>
      <c r="BB27" s="91">
        <f t="shared" ref="BB27:BB29" si="28">VLOOKUP(B27,$BA$76:$BB$124,2,FALSE)</f>
        <v>145488642</v>
      </c>
      <c r="BC27" s="91"/>
    </row>
    <row r="28" spans="1:55">
      <c r="A28" s="93">
        <v>204</v>
      </c>
      <c r="B28" s="97" t="s">
        <v>72</v>
      </c>
      <c r="C28" s="91">
        <v>28681836</v>
      </c>
      <c r="D28" s="91">
        <v>29477753</v>
      </c>
      <c r="E28" s="91">
        <v>29529422</v>
      </c>
      <c r="F28" s="91">
        <v>34851076</v>
      </c>
      <c r="G28" s="91">
        <v>36387011</v>
      </c>
      <c r="H28" s="91">
        <v>36998463</v>
      </c>
      <c r="I28" s="91">
        <v>40266651</v>
      </c>
      <c r="J28" s="91">
        <v>43496592</v>
      </c>
      <c r="K28" s="91">
        <v>43023658</v>
      </c>
      <c r="L28" s="91">
        <v>45778950</v>
      </c>
      <c r="M28" s="91">
        <v>49085934</v>
      </c>
      <c r="N28" s="91">
        <v>49408537</v>
      </c>
      <c r="O28" s="91">
        <v>51117206</v>
      </c>
      <c r="P28" s="91">
        <v>51691141</v>
      </c>
      <c r="Q28" s="91">
        <v>53774510</v>
      </c>
      <c r="R28" s="91">
        <v>55581207</v>
      </c>
      <c r="S28" s="91">
        <v>56197738</v>
      </c>
      <c r="T28" s="91">
        <v>58847833</v>
      </c>
      <c r="U28" s="91">
        <v>63349786</v>
      </c>
      <c r="V28" s="91">
        <v>69578680</v>
      </c>
      <c r="W28" s="91">
        <v>66010794</v>
      </c>
      <c r="X28" s="91">
        <v>69025085</v>
      </c>
      <c r="Y28" s="91">
        <v>67072175</v>
      </c>
      <c r="Z28" s="91">
        <v>64608905</v>
      </c>
      <c r="AA28" s="91">
        <v>68848113</v>
      </c>
      <c r="AB28" s="91">
        <v>55228351</v>
      </c>
      <c r="AC28" s="91">
        <v>58537687</v>
      </c>
      <c r="AD28" s="91">
        <v>58581186</v>
      </c>
      <c r="AE28" s="91">
        <v>57194385</v>
      </c>
      <c r="AF28" s="91">
        <v>53568814</v>
      </c>
      <c r="AG28" s="91">
        <v>53519781</v>
      </c>
      <c r="AH28" s="91">
        <v>50939277</v>
      </c>
      <c r="AI28" s="91">
        <v>48068208</v>
      </c>
      <c r="AJ28" s="91">
        <v>45600279</v>
      </c>
      <c r="AK28" s="91">
        <v>45496099</v>
      </c>
      <c r="AL28" s="91">
        <v>42709072</v>
      </c>
      <c r="AM28" s="91">
        <v>44320779</v>
      </c>
      <c r="AN28" s="91">
        <v>45385068</v>
      </c>
      <c r="AO28" s="91">
        <v>44731504</v>
      </c>
      <c r="AP28" s="91">
        <v>40224194</v>
      </c>
      <c r="AQ28" s="91">
        <v>37362480</v>
      </c>
      <c r="AR28" s="91">
        <v>36591804</v>
      </c>
      <c r="AS28" s="91">
        <v>26479895</v>
      </c>
      <c r="AT28" s="91">
        <v>29837444</v>
      </c>
      <c r="AU28" s="91">
        <v>31039026</v>
      </c>
      <c r="AV28" s="91">
        <v>30744070</v>
      </c>
      <c r="AW28" s="91">
        <v>31086813</v>
      </c>
      <c r="AX28" s="91">
        <v>28935489</v>
      </c>
      <c r="AY28" s="91">
        <v>29122112</v>
      </c>
      <c r="AZ28" s="91">
        <v>26764336</v>
      </c>
      <c r="BA28" s="91">
        <v>26414236</v>
      </c>
      <c r="BB28" s="91">
        <f t="shared" si="28"/>
        <v>27817786</v>
      </c>
      <c r="BC28" s="91"/>
    </row>
    <row r="29" spans="1:55">
      <c r="A29" s="93">
        <v>206</v>
      </c>
      <c r="B29" s="97" t="s">
        <v>74</v>
      </c>
      <c r="C29" s="91">
        <v>134295</v>
      </c>
      <c r="D29" s="91">
        <v>154721</v>
      </c>
      <c r="E29" s="91">
        <v>147311</v>
      </c>
      <c r="F29" s="91">
        <v>197343</v>
      </c>
      <c r="G29" s="91">
        <v>29625</v>
      </c>
      <c r="H29" s="91">
        <v>246597</v>
      </c>
      <c r="I29" s="91">
        <v>254647</v>
      </c>
      <c r="J29" s="91">
        <v>269400</v>
      </c>
      <c r="K29" s="91">
        <v>273542</v>
      </c>
      <c r="L29" s="91">
        <v>356991</v>
      </c>
      <c r="M29" s="91">
        <v>425565</v>
      </c>
      <c r="N29" s="91">
        <v>509551</v>
      </c>
      <c r="O29" s="91">
        <v>495773</v>
      </c>
      <c r="P29" s="91">
        <v>479335</v>
      </c>
      <c r="Q29" s="91">
        <v>446845</v>
      </c>
      <c r="R29" s="91">
        <v>488151</v>
      </c>
      <c r="S29" s="91">
        <v>544253</v>
      </c>
      <c r="T29" s="91">
        <v>468778</v>
      </c>
      <c r="U29" s="91">
        <v>399520</v>
      </c>
      <c r="V29" s="91">
        <v>453338</v>
      </c>
      <c r="W29" s="91">
        <v>507518</v>
      </c>
      <c r="X29" s="91">
        <v>552283</v>
      </c>
      <c r="Y29" s="91">
        <v>473813</v>
      </c>
      <c r="Z29" s="91">
        <v>446305</v>
      </c>
      <c r="AA29" s="91">
        <v>446305</v>
      </c>
      <c r="AB29" s="91">
        <v>304265</v>
      </c>
      <c r="AC29" s="91">
        <v>285447</v>
      </c>
      <c r="AD29" s="91">
        <v>298710</v>
      </c>
      <c r="AE29" s="91">
        <v>288552</v>
      </c>
      <c r="AF29" s="91">
        <v>243312</v>
      </c>
      <c r="AG29" s="91">
        <v>247150</v>
      </c>
      <c r="AH29" s="91">
        <v>197240</v>
      </c>
      <c r="AI29" s="91">
        <v>187151</v>
      </c>
      <c r="AJ29" s="91">
        <v>187161</v>
      </c>
      <c r="AK29" s="91">
        <v>178222</v>
      </c>
      <c r="AL29" s="91">
        <v>121345</v>
      </c>
      <c r="AM29" s="91">
        <v>124841</v>
      </c>
      <c r="AN29" s="91">
        <v>162348</v>
      </c>
      <c r="AO29" s="91">
        <v>169570</v>
      </c>
      <c r="AP29" s="91">
        <v>151814</v>
      </c>
      <c r="AQ29" s="91">
        <v>148105</v>
      </c>
      <c r="AR29" s="91">
        <v>297432</v>
      </c>
      <c r="AS29" s="91">
        <v>269422</v>
      </c>
      <c r="AT29" s="91">
        <v>268557</v>
      </c>
      <c r="AU29" s="91">
        <v>250706</v>
      </c>
      <c r="AV29" s="91">
        <v>347831</v>
      </c>
      <c r="AW29" s="91">
        <v>306406</v>
      </c>
      <c r="AX29" s="91">
        <v>308226</v>
      </c>
      <c r="AY29" s="91">
        <v>319532</v>
      </c>
      <c r="AZ29" s="91">
        <v>304331</v>
      </c>
      <c r="BA29" s="91">
        <v>283801</v>
      </c>
      <c r="BB29" s="91">
        <f t="shared" si="28"/>
        <v>308128</v>
      </c>
      <c r="BC29" s="91"/>
    </row>
    <row r="30" spans="1:55">
      <c r="A30" s="83"/>
      <c r="B30" s="96" t="s">
        <v>262</v>
      </c>
      <c r="C30" s="85">
        <f t="shared" ref="C30:L30" si="29">SUM(C31:C35)</f>
        <v>32927671</v>
      </c>
      <c r="D30" s="85">
        <f t="shared" si="29"/>
        <v>32562763</v>
      </c>
      <c r="E30" s="85">
        <f t="shared" si="29"/>
        <v>34152028</v>
      </c>
      <c r="F30" s="85">
        <f t="shared" si="29"/>
        <v>45021863</v>
      </c>
      <c r="G30" s="85">
        <f t="shared" si="29"/>
        <v>51744227</v>
      </c>
      <c r="H30" s="85">
        <f t="shared" si="29"/>
        <v>53512966</v>
      </c>
      <c r="I30" s="85">
        <f t="shared" si="29"/>
        <v>61636494</v>
      </c>
      <c r="J30" s="85">
        <f t="shared" si="29"/>
        <v>63779319</v>
      </c>
      <c r="K30" s="85">
        <f t="shared" si="29"/>
        <v>66082357</v>
      </c>
      <c r="L30" s="85">
        <f t="shared" si="29"/>
        <v>76693233</v>
      </c>
      <c r="M30" s="85">
        <f>SUM(M31:M35)</f>
        <v>88181439</v>
      </c>
      <c r="N30" s="85">
        <f t="shared" ref="N30:BC30" si="30">SUM(N31:N35)</f>
        <v>92792667</v>
      </c>
      <c r="O30" s="85">
        <f t="shared" si="30"/>
        <v>91032589</v>
      </c>
      <c r="P30" s="85">
        <f t="shared" si="30"/>
        <v>100187703</v>
      </c>
      <c r="Q30" s="85">
        <f t="shared" si="30"/>
        <v>119407067</v>
      </c>
      <c r="R30" s="85">
        <f t="shared" si="30"/>
        <v>113627317</v>
      </c>
      <c r="S30" s="85">
        <f t="shared" si="30"/>
        <v>99103438</v>
      </c>
      <c r="T30" s="85">
        <f t="shared" si="30"/>
        <v>99963666</v>
      </c>
      <c r="U30" s="85">
        <f t="shared" si="30"/>
        <v>108885141</v>
      </c>
      <c r="V30" s="85">
        <f t="shared" si="30"/>
        <v>120279662</v>
      </c>
      <c r="W30" s="85">
        <f t="shared" si="30"/>
        <v>131005261</v>
      </c>
      <c r="X30" s="85">
        <f t="shared" si="30"/>
        <v>136727280</v>
      </c>
      <c r="Y30" s="85">
        <f t="shared" si="30"/>
        <v>128012081</v>
      </c>
      <c r="Z30" s="85">
        <f t="shared" si="30"/>
        <v>119546057</v>
      </c>
      <c r="AA30" s="85">
        <f t="shared" si="30"/>
        <v>117267119</v>
      </c>
      <c r="AB30" s="85">
        <f t="shared" si="30"/>
        <v>115150358</v>
      </c>
      <c r="AC30" s="85">
        <f t="shared" si="30"/>
        <v>119566772</v>
      </c>
      <c r="AD30" s="85">
        <f t="shared" si="30"/>
        <v>128915332</v>
      </c>
      <c r="AE30" s="85">
        <f t="shared" si="30"/>
        <v>122636328</v>
      </c>
      <c r="AF30" s="85">
        <f t="shared" si="30"/>
        <v>112719717</v>
      </c>
      <c r="AG30" s="85">
        <f t="shared" si="30"/>
        <v>120167140</v>
      </c>
      <c r="AH30" s="85">
        <f t="shared" si="30"/>
        <v>109535359</v>
      </c>
      <c r="AI30" s="85">
        <f t="shared" si="30"/>
        <v>106310778</v>
      </c>
      <c r="AJ30" s="85">
        <f t="shared" si="30"/>
        <v>102531921</v>
      </c>
      <c r="AK30" s="85">
        <f t="shared" si="30"/>
        <v>111414235</v>
      </c>
      <c r="AL30" s="85">
        <f t="shared" si="30"/>
        <v>109915601</v>
      </c>
      <c r="AM30" s="85">
        <f t="shared" si="30"/>
        <v>115260811</v>
      </c>
      <c r="AN30" s="85">
        <f t="shared" si="30"/>
        <v>138079919</v>
      </c>
      <c r="AO30" s="85">
        <f t="shared" si="30"/>
        <v>128159212</v>
      </c>
      <c r="AP30" s="85">
        <f t="shared" si="30"/>
        <v>102145807</v>
      </c>
      <c r="AQ30" s="85">
        <f t="shared" si="30"/>
        <v>115946952</v>
      </c>
      <c r="AR30" s="85">
        <f t="shared" si="30"/>
        <v>125249423</v>
      </c>
      <c r="AS30" s="85">
        <f t="shared" si="30"/>
        <v>121387766</v>
      </c>
      <c r="AT30" s="85">
        <f t="shared" si="30"/>
        <v>119515819</v>
      </c>
      <c r="AU30" s="85">
        <f t="shared" si="30"/>
        <v>130288473</v>
      </c>
      <c r="AV30" s="85">
        <f t="shared" si="30"/>
        <v>131655696</v>
      </c>
      <c r="AW30" s="85">
        <f t="shared" si="30"/>
        <v>137296464</v>
      </c>
      <c r="AX30" s="85">
        <f t="shared" si="30"/>
        <v>143354061</v>
      </c>
      <c r="AY30" s="85">
        <f t="shared" si="30"/>
        <v>148966840</v>
      </c>
      <c r="AZ30" s="85">
        <f t="shared" si="30"/>
        <v>140478469</v>
      </c>
      <c r="BA30" s="85">
        <f t="shared" si="30"/>
        <v>129368233</v>
      </c>
      <c r="BB30" s="85">
        <f t="shared" si="30"/>
        <v>137889524</v>
      </c>
      <c r="BC30" s="85">
        <f t="shared" si="30"/>
        <v>0</v>
      </c>
    </row>
    <row r="31" spans="1:55">
      <c r="A31" s="93">
        <v>207</v>
      </c>
      <c r="B31" s="97" t="s">
        <v>75</v>
      </c>
      <c r="C31" s="91">
        <v>23147886</v>
      </c>
      <c r="D31" s="91">
        <v>21942626</v>
      </c>
      <c r="E31" s="91">
        <v>22793618</v>
      </c>
      <c r="F31" s="91">
        <v>30508153</v>
      </c>
      <c r="G31" s="91">
        <v>34239480</v>
      </c>
      <c r="H31" s="91">
        <v>33861214</v>
      </c>
      <c r="I31" s="91">
        <v>39235133</v>
      </c>
      <c r="J31" s="91">
        <v>43175278</v>
      </c>
      <c r="K31" s="91">
        <v>44856818</v>
      </c>
      <c r="L31" s="91">
        <v>52259422</v>
      </c>
      <c r="M31" s="91">
        <v>61425185</v>
      </c>
      <c r="N31" s="91">
        <v>64985441</v>
      </c>
      <c r="O31" s="91">
        <v>64238772</v>
      </c>
      <c r="P31" s="91">
        <v>72608502</v>
      </c>
      <c r="Q31" s="91">
        <v>88901697</v>
      </c>
      <c r="R31" s="91">
        <v>82056913</v>
      </c>
      <c r="S31" s="91">
        <v>68046716</v>
      </c>
      <c r="T31" s="91">
        <v>67225064</v>
      </c>
      <c r="U31" s="91">
        <v>72355199</v>
      </c>
      <c r="V31" s="91">
        <v>76014233</v>
      </c>
      <c r="W31" s="91">
        <v>81047724</v>
      </c>
      <c r="X31" s="91">
        <v>83202091</v>
      </c>
      <c r="Y31" s="91">
        <v>76414421</v>
      </c>
      <c r="Z31" s="91">
        <v>70418202</v>
      </c>
      <c r="AA31" s="91">
        <v>67879903</v>
      </c>
      <c r="AB31" s="91">
        <v>63164531</v>
      </c>
      <c r="AC31" s="91">
        <v>64566122</v>
      </c>
      <c r="AD31" s="91">
        <v>67835046</v>
      </c>
      <c r="AE31" s="91">
        <v>61764352</v>
      </c>
      <c r="AF31" s="91">
        <v>55129940</v>
      </c>
      <c r="AG31" s="91">
        <v>59858021</v>
      </c>
      <c r="AH31" s="91">
        <v>56955676</v>
      </c>
      <c r="AI31" s="91">
        <v>54295507</v>
      </c>
      <c r="AJ31" s="91">
        <v>51753813</v>
      </c>
      <c r="AK31" s="91">
        <v>55829687</v>
      </c>
      <c r="AL31" s="91">
        <v>56953069</v>
      </c>
      <c r="AM31" s="91">
        <v>61573589</v>
      </c>
      <c r="AN31" s="91">
        <v>76978342</v>
      </c>
      <c r="AO31" s="91">
        <v>69753796</v>
      </c>
      <c r="AP31" s="91">
        <v>53493850</v>
      </c>
      <c r="AQ31" s="91">
        <v>60795544</v>
      </c>
      <c r="AR31" s="91">
        <v>62802513</v>
      </c>
      <c r="AS31" s="91">
        <v>57190336</v>
      </c>
      <c r="AT31" s="91">
        <v>61321223</v>
      </c>
      <c r="AU31" s="91">
        <v>64538436</v>
      </c>
      <c r="AV31" s="91">
        <v>62042462</v>
      </c>
      <c r="AW31" s="91">
        <v>65434905</v>
      </c>
      <c r="AX31" s="91">
        <v>67682270</v>
      </c>
      <c r="AY31" s="91">
        <v>66456955</v>
      </c>
      <c r="AZ31" s="91">
        <v>65387367</v>
      </c>
      <c r="BA31" s="91">
        <v>63481636</v>
      </c>
      <c r="BB31" s="91">
        <f t="shared" ref="BB31:BB35" si="31">VLOOKUP(B31,$BA$76:$BB$124,2,FALSE)</f>
        <v>69424013</v>
      </c>
      <c r="BC31" s="91"/>
    </row>
    <row r="32" spans="1:55">
      <c r="A32" s="93">
        <v>214</v>
      </c>
      <c r="B32" s="97" t="s">
        <v>81</v>
      </c>
      <c r="C32" s="91">
        <v>5480775</v>
      </c>
      <c r="D32" s="91">
        <v>6146043</v>
      </c>
      <c r="E32" s="91">
        <v>6196785</v>
      </c>
      <c r="F32" s="91">
        <v>7679384</v>
      </c>
      <c r="G32" s="91">
        <v>8959925</v>
      </c>
      <c r="H32" s="91">
        <v>10768821</v>
      </c>
      <c r="I32" s="91">
        <v>12670595</v>
      </c>
      <c r="J32" s="91">
        <v>10228542</v>
      </c>
      <c r="K32" s="91">
        <v>10027079</v>
      </c>
      <c r="L32" s="91">
        <v>11397476</v>
      </c>
      <c r="M32" s="91">
        <v>13543945</v>
      </c>
      <c r="N32" s="91">
        <v>14288232</v>
      </c>
      <c r="O32" s="91">
        <v>13642584</v>
      </c>
      <c r="P32" s="91">
        <v>14155464</v>
      </c>
      <c r="Q32" s="91">
        <v>15708739</v>
      </c>
      <c r="R32" s="91">
        <v>16396153</v>
      </c>
      <c r="S32" s="91">
        <v>14135238</v>
      </c>
      <c r="T32" s="91">
        <v>13392277</v>
      </c>
      <c r="U32" s="91">
        <v>13490502</v>
      </c>
      <c r="V32" s="91">
        <v>15616637</v>
      </c>
      <c r="W32" s="91">
        <v>17345860</v>
      </c>
      <c r="X32" s="91">
        <v>18408312</v>
      </c>
      <c r="Y32" s="91">
        <v>17761695</v>
      </c>
      <c r="Z32" s="91">
        <v>15134335</v>
      </c>
      <c r="AA32" s="91">
        <v>14798040</v>
      </c>
      <c r="AB32" s="91">
        <v>12975031</v>
      </c>
      <c r="AC32" s="91">
        <v>13647951</v>
      </c>
      <c r="AD32" s="91">
        <v>13718091</v>
      </c>
      <c r="AE32" s="91">
        <v>13824891</v>
      </c>
      <c r="AF32" s="91">
        <v>12380413</v>
      </c>
      <c r="AG32" s="91">
        <v>12538730</v>
      </c>
      <c r="AH32" s="91">
        <v>9370828</v>
      </c>
      <c r="AI32" s="91">
        <v>8002036</v>
      </c>
      <c r="AJ32" s="91">
        <v>8528043</v>
      </c>
      <c r="AK32" s="91">
        <v>9147556</v>
      </c>
      <c r="AL32" s="91">
        <v>8793800</v>
      </c>
      <c r="AM32" s="91">
        <v>7228074</v>
      </c>
      <c r="AN32" s="91">
        <v>6779900</v>
      </c>
      <c r="AO32" s="91">
        <v>6134611</v>
      </c>
      <c r="AP32" s="91">
        <v>4632557</v>
      </c>
      <c r="AQ32" s="91">
        <v>4756510</v>
      </c>
      <c r="AR32" s="91">
        <v>3800031</v>
      </c>
      <c r="AS32" s="91">
        <v>5001828</v>
      </c>
      <c r="AT32" s="91">
        <v>5095627</v>
      </c>
      <c r="AU32" s="91">
        <v>4864791</v>
      </c>
      <c r="AV32" s="91">
        <v>4760994</v>
      </c>
      <c r="AW32" s="91">
        <v>5200588</v>
      </c>
      <c r="AX32" s="91">
        <v>5791600</v>
      </c>
      <c r="AY32" s="91">
        <v>8205585</v>
      </c>
      <c r="AZ32" s="91">
        <v>7724867</v>
      </c>
      <c r="BA32" s="91">
        <v>6796475</v>
      </c>
      <c r="BB32" s="91">
        <f t="shared" si="31"/>
        <v>7461899</v>
      </c>
      <c r="BC32" s="91"/>
    </row>
    <row r="33" spans="1:55">
      <c r="A33" s="93">
        <v>217</v>
      </c>
      <c r="B33" s="97" t="s">
        <v>84</v>
      </c>
      <c r="C33" s="91">
        <v>2715710</v>
      </c>
      <c r="D33" s="91">
        <v>2810379</v>
      </c>
      <c r="E33" s="91">
        <v>3167167</v>
      </c>
      <c r="F33" s="91">
        <v>4188500</v>
      </c>
      <c r="G33" s="91">
        <v>5269164</v>
      </c>
      <c r="H33" s="91">
        <v>5194255</v>
      </c>
      <c r="I33" s="91">
        <v>5914459</v>
      </c>
      <c r="J33" s="91">
        <v>6477147</v>
      </c>
      <c r="K33" s="91">
        <v>6631648</v>
      </c>
      <c r="L33" s="91">
        <v>8247217</v>
      </c>
      <c r="M33" s="91">
        <v>7616252</v>
      </c>
      <c r="N33" s="91">
        <v>7507789</v>
      </c>
      <c r="O33" s="91">
        <v>7176669</v>
      </c>
      <c r="P33" s="91">
        <v>7391713</v>
      </c>
      <c r="Q33" s="91">
        <v>7994566</v>
      </c>
      <c r="R33" s="91">
        <v>8357326</v>
      </c>
      <c r="S33" s="91">
        <v>9715283</v>
      </c>
      <c r="T33" s="91">
        <v>8916927</v>
      </c>
      <c r="U33" s="91">
        <v>10247559</v>
      </c>
      <c r="V33" s="91">
        <v>10719167</v>
      </c>
      <c r="W33" s="91">
        <v>11297931</v>
      </c>
      <c r="X33" s="91">
        <v>12050252</v>
      </c>
      <c r="Y33" s="91">
        <v>10385917</v>
      </c>
      <c r="Z33" s="91">
        <v>9184772</v>
      </c>
      <c r="AA33" s="91">
        <v>9425452</v>
      </c>
      <c r="AB33" s="91">
        <v>8822514</v>
      </c>
      <c r="AC33" s="91">
        <v>9301772</v>
      </c>
      <c r="AD33" s="91">
        <v>10339265</v>
      </c>
      <c r="AE33" s="91">
        <v>9485371</v>
      </c>
      <c r="AF33" s="91">
        <v>7550685</v>
      </c>
      <c r="AG33" s="91">
        <v>7704014</v>
      </c>
      <c r="AH33" s="91">
        <v>7217515</v>
      </c>
      <c r="AI33" s="91">
        <v>6444827</v>
      </c>
      <c r="AJ33" s="91">
        <v>6591134</v>
      </c>
      <c r="AK33" s="91">
        <v>6651017</v>
      </c>
      <c r="AL33" s="91">
        <v>6259898</v>
      </c>
      <c r="AM33" s="91">
        <v>6863731</v>
      </c>
      <c r="AN33" s="91">
        <v>8385912</v>
      </c>
      <c r="AO33" s="91">
        <v>8122140</v>
      </c>
      <c r="AP33" s="91">
        <v>6698032</v>
      </c>
      <c r="AQ33" s="91">
        <v>5504765</v>
      </c>
      <c r="AR33" s="91">
        <v>5680822</v>
      </c>
      <c r="AS33" s="91">
        <v>6653810</v>
      </c>
      <c r="AT33" s="91">
        <v>6151570</v>
      </c>
      <c r="AU33" s="91">
        <v>6796666</v>
      </c>
      <c r="AV33" s="91">
        <v>6896961</v>
      </c>
      <c r="AW33" s="91">
        <v>6458006</v>
      </c>
      <c r="AX33" s="91">
        <v>7361726</v>
      </c>
      <c r="AY33" s="91">
        <v>7745736</v>
      </c>
      <c r="AZ33" s="91">
        <v>6657230</v>
      </c>
      <c r="BA33" s="91">
        <v>4779748</v>
      </c>
      <c r="BB33" s="91">
        <f t="shared" si="31"/>
        <v>6555394</v>
      </c>
      <c r="BC33" s="91"/>
    </row>
    <row r="34" spans="1:55">
      <c r="A34" s="93">
        <v>219</v>
      </c>
      <c r="B34" s="97" t="s">
        <v>86</v>
      </c>
      <c r="C34" s="91">
        <v>1583300</v>
      </c>
      <c r="D34" s="91">
        <v>1663715</v>
      </c>
      <c r="E34" s="91">
        <v>1994458</v>
      </c>
      <c r="F34" s="91">
        <v>2645826</v>
      </c>
      <c r="G34" s="91">
        <v>3275658</v>
      </c>
      <c r="H34" s="91">
        <v>3595201</v>
      </c>
      <c r="I34" s="91">
        <v>3708528</v>
      </c>
      <c r="J34" s="91">
        <v>3779370</v>
      </c>
      <c r="K34" s="91">
        <v>4444913</v>
      </c>
      <c r="L34" s="91">
        <v>4466439</v>
      </c>
      <c r="M34" s="91">
        <v>5180122</v>
      </c>
      <c r="N34" s="91">
        <v>5570160</v>
      </c>
      <c r="O34" s="91">
        <v>5565986</v>
      </c>
      <c r="P34" s="91">
        <v>5536332</v>
      </c>
      <c r="Q34" s="91">
        <v>6316172</v>
      </c>
      <c r="R34" s="91">
        <v>6311936</v>
      </c>
      <c r="S34" s="91">
        <v>6711610</v>
      </c>
      <c r="T34" s="91">
        <v>9925297</v>
      </c>
      <c r="U34" s="91">
        <v>12080758</v>
      </c>
      <c r="V34" s="91">
        <v>17129366</v>
      </c>
      <c r="W34" s="91">
        <v>20473679</v>
      </c>
      <c r="X34" s="91">
        <v>22091033</v>
      </c>
      <c r="Y34" s="91">
        <v>22581379</v>
      </c>
      <c r="Z34" s="91">
        <v>24006091</v>
      </c>
      <c r="AA34" s="91">
        <v>24317603</v>
      </c>
      <c r="AB34" s="91">
        <v>29236143</v>
      </c>
      <c r="AC34" s="91">
        <v>31009411</v>
      </c>
      <c r="AD34" s="91">
        <v>35864087</v>
      </c>
      <c r="AE34" s="91">
        <v>36611388</v>
      </c>
      <c r="AF34" s="91">
        <v>36805253</v>
      </c>
      <c r="AG34" s="91">
        <v>39070509</v>
      </c>
      <c r="AH34" s="91">
        <v>35169486</v>
      </c>
      <c r="AI34" s="91">
        <v>36812963</v>
      </c>
      <c r="AJ34" s="91">
        <v>34828983</v>
      </c>
      <c r="AK34" s="91">
        <v>38883643</v>
      </c>
      <c r="AL34" s="91">
        <v>36962196</v>
      </c>
      <c r="AM34" s="91">
        <v>38611718</v>
      </c>
      <c r="AN34" s="91">
        <v>44904591</v>
      </c>
      <c r="AO34" s="91">
        <v>43237462</v>
      </c>
      <c r="AP34" s="91">
        <v>36709932</v>
      </c>
      <c r="AQ34" s="91">
        <v>44250169</v>
      </c>
      <c r="AR34" s="91">
        <v>52357497</v>
      </c>
      <c r="AS34" s="91">
        <v>51959770</v>
      </c>
      <c r="AT34" s="91">
        <v>46350670</v>
      </c>
      <c r="AU34" s="91">
        <v>53412913</v>
      </c>
      <c r="AV34" s="91">
        <v>57260212</v>
      </c>
      <c r="AW34" s="91">
        <v>59427896</v>
      </c>
      <c r="AX34" s="91">
        <v>61744009</v>
      </c>
      <c r="AY34" s="91">
        <v>65753086</v>
      </c>
      <c r="AZ34" s="91">
        <v>59930423</v>
      </c>
      <c r="BA34" s="91">
        <v>53512105</v>
      </c>
      <c r="BB34" s="91">
        <f t="shared" si="31"/>
        <v>53341605</v>
      </c>
      <c r="BC34" s="91"/>
    </row>
    <row r="35" spans="1:55">
      <c r="A35" s="93">
        <v>301</v>
      </c>
      <c r="B35" s="97" t="s">
        <v>88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91">
        <v>93475</v>
      </c>
      <c r="I35" s="91">
        <v>107779</v>
      </c>
      <c r="J35" s="91">
        <v>118982</v>
      </c>
      <c r="K35" s="91">
        <v>121899</v>
      </c>
      <c r="L35" s="91">
        <v>322679</v>
      </c>
      <c r="M35" s="91">
        <v>415935</v>
      </c>
      <c r="N35" s="91">
        <v>441045</v>
      </c>
      <c r="O35" s="91">
        <v>408578</v>
      </c>
      <c r="P35" s="91">
        <v>495692</v>
      </c>
      <c r="Q35" s="91">
        <v>485893</v>
      </c>
      <c r="R35" s="91">
        <v>504989</v>
      </c>
      <c r="S35" s="91">
        <v>494591</v>
      </c>
      <c r="T35" s="91">
        <v>504101</v>
      </c>
      <c r="U35" s="91">
        <v>711123</v>
      </c>
      <c r="V35" s="91">
        <v>800259</v>
      </c>
      <c r="W35" s="91">
        <v>840067</v>
      </c>
      <c r="X35" s="91">
        <v>975592</v>
      </c>
      <c r="Y35" s="91">
        <v>868669</v>
      </c>
      <c r="Z35" s="91">
        <v>802657</v>
      </c>
      <c r="AA35" s="91">
        <v>846121</v>
      </c>
      <c r="AB35" s="91">
        <v>952139</v>
      </c>
      <c r="AC35" s="91">
        <v>1041516</v>
      </c>
      <c r="AD35" s="91">
        <v>1158843</v>
      </c>
      <c r="AE35" s="91">
        <v>950326</v>
      </c>
      <c r="AF35" s="91">
        <v>853426</v>
      </c>
      <c r="AG35" s="91">
        <v>995866</v>
      </c>
      <c r="AH35" s="91">
        <v>821854</v>
      </c>
      <c r="AI35" s="91">
        <v>755445</v>
      </c>
      <c r="AJ35" s="91">
        <v>829948</v>
      </c>
      <c r="AK35" s="91">
        <v>902332</v>
      </c>
      <c r="AL35" s="91">
        <v>946638</v>
      </c>
      <c r="AM35" s="91">
        <v>983699</v>
      </c>
      <c r="AN35" s="91">
        <v>1031174</v>
      </c>
      <c r="AO35" s="91">
        <v>911203</v>
      </c>
      <c r="AP35" s="91">
        <v>611436</v>
      </c>
      <c r="AQ35" s="91">
        <v>639964</v>
      </c>
      <c r="AR35" s="91">
        <v>608560</v>
      </c>
      <c r="AS35" s="91">
        <v>582022</v>
      </c>
      <c r="AT35" s="91">
        <v>596729</v>
      </c>
      <c r="AU35" s="91">
        <v>675667</v>
      </c>
      <c r="AV35" s="91">
        <v>695067</v>
      </c>
      <c r="AW35" s="91">
        <v>775069</v>
      </c>
      <c r="AX35" s="91">
        <v>774456</v>
      </c>
      <c r="AY35" s="91">
        <v>805478</v>
      </c>
      <c r="AZ35" s="91">
        <v>778582</v>
      </c>
      <c r="BA35" s="91">
        <v>798269</v>
      </c>
      <c r="BB35" s="91">
        <f t="shared" si="31"/>
        <v>1106613</v>
      </c>
      <c r="BC35" s="91"/>
    </row>
    <row r="36" spans="1:55">
      <c r="A36" s="83"/>
      <c r="B36" s="96" t="s">
        <v>59</v>
      </c>
      <c r="C36" s="85">
        <f t="shared" ref="C36:L36" si="32">SUM(C37:C41)</f>
        <v>63004402</v>
      </c>
      <c r="D36" s="85">
        <f t="shared" si="32"/>
        <v>71857865</v>
      </c>
      <c r="E36" s="85">
        <f t="shared" si="32"/>
        <v>75524555</v>
      </c>
      <c r="F36" s="85">
        <f t="shared" si="32"/>
        <v>97091965</v>
      </c>
      <c r="G36" s="85">
        <f t="shared" si="32"/>
        <v>129726591</v>
      </c>
      <c r="H36" s="85">
        <f t="shared" si="32"/>
        <v>134163870</v>
      </c>
      <c r="I36" s="85">
        <f t="shared" si="32"/>
        <v>150184961</v>
      </c>
      <c r="J36" s="85">
        <f t="shared" si="32"/>
        <v>159800749</v>
      </c>
      <c r="K36" s="85">
        <f t="shared" si="32"/>
        <v>170352018</v>
      </c>
      <c r="L36" s="85">
        <f t="shared" si="32"/>
        <v>194218032</v>
      </c>
      <c r="M36" s="85">
        <f>SUM(M37:M41)</f>
        <v>220755600</v>
      </c>
      <c r="N36" s="85">
        <f t="shared" ref="N36:BC36" si="33">SUM(N37:N41)</f>
        <v>229777709</v>
      </c>
      <c r="O36" s="85">
        <f t="shared" si="33"/>
        <v>241897304</v>
      </c>
      <c r="P36" s="85">
        <f t="shared" si="33"/>
        <v>236179654</v>
      </c>
      <c r="Q36" s="85">
        <f t="shared" si="33"/>
        <v>242956681</v>
      </c>
      <c r="R36" s="85">
        <f t="shared" si="33"/>
        <v>256912211</v>
      </c>
      <c r="S36" s="85">
        <f t="shared" si="33"/>
        <v>228489350</v>
      </c>
      <c r="T36" s="85">
        <f t="shared" si="33"/>
        <v>226045163</v>
      </c>
      <c r="U36" s="85">
        <f t="shared" si="33"/>
        <v>256286811</v>
      </c>
      <c r="V36" s="85">
        <f t="shared" si="33"/>
        <v>285186143</v>
      </c>
      <c r="W36" s="85">
        <f t="shared" si="33"/>
        <v>307200162</v>
      </c>
      <c r="X36" s="85">
        <f t="shared" si="33"/>
        <v>319188814</v>
      </c>
      <c r="Y36" s="85">
        <f t="shared" si="33"/>
        <v>312912851</v>
      </c>
      <c r="Z36" s="85">
        <f t="shared" si="33"/>
        <v>292411000</v>
      </c>
      <c r="AA36" s="85">
        <f t="shared" si="33"/>
        <v>277564331</v>
      </c>
      <c r="AB36" s="85">
        <f t="shared" si="33"/>
        <v>289168414</v>
      </c>
      <c r="AC36" s="85">
        <f t="shared" si="33"/>
        <v>290774657</v>
      </c>
      <c r="AD36" s="85">
        <f t="shared" si="33"/>
        <v>300764454</v>
      </c>
      <c r="AE36" s="85">
        <f t="shared" si="33"/>
        <v>280218944</v>
      </c>
      <c r="AF36" s="85">
        <f t="shared" si="33"/>
        <v>259702849</v>
      </c>
      <c r="AG36" s="85">
        <f t="shared" si="33"/>
        <v>275541227</v>
      </c>
      <c r="AH36" s="85">
        <f t="shared" si="33"/>
        <v>252496996</v>
      </c>
      <c r="AI36" s="85">
        <f t="shared" si="33"/>
        <v>244664321</v>
      </c>
      <c r="AJ36" s="85">
        <f t="shared" si="33"/>
        <v>247600779</v>
      </c>
      <c r="AK36" s="85">
        <f t="shared" si="33"/>
        <v>264350800</v>
      </c>
      <c r="AL36" s="85">
        <f t="shared" si="33"/>
        <v>290446849</v>
      </c>
      <c r="AM36" s="85">
        <f t="shared" si="33"/>
        <v>322224967</v>
      </c>
      <c r="AN36" s="85">
        <f t="shared" si="33"/>
        <v>351485348</v>
      </c>
      <c r="AO36" s="85">
        <f t="shared" si="33"/>
        <v>379744248</v>
      </c>
      <c r="AP36" s="85">
        <f t="shared" si="33"/>
        <v>306051409</v>
      </c>
      <c r="AQ36" s="85">
        <f t="shared" si="33"/>
        <v>310413797</v>
      </c>
      <c r="AR36" s="85">
        <f t="shared" si="33"/>
        <v>316986641</v>
      </c>
      <c r="AS36" s="85">
        <f t="shared" si="33"/>
        <v>335811489</v>
      </c>
      <c r="AT36" s="85">
        <f t="shared" si="33"/>
        <v>323478845</v>
      </c>
      <c r="AU36" s="85">
        <f t="shared" si="33"/>
        <v>335448664</v>
      </c>
      <c r="AV36" s="85">
        <f t="shared" si="33"/>
        <v>325543691</v>
      </c>
      <c r="AW36" s="85">
        <f t="shared" si="33"/>
        <v>313035467</v>
      </c>
      <c r="AX36" s="85">
        <f t="shared" si="33"/>
        <v>334234886</v>
      </c>
      <c r="AY36" s="85">
        <f t="shared" si="33"/>
        <v>362031002</v>
      </c>
      <c r="AZ36" s="85">
        <f t="shared" si="33"/>
        <v>368079275</v>
      </c>
      <c r="BA36" s="85">
        <f t="shared" si="33"/>
        <v>332018441</v>
      </c>
      <c r="BB36" s="85">
        <f t="shared" si="33"/>
        <v>367464168</v>
      </c>
      <c r="BC36" s="85">
        <f t="shared" si="33"/>
        <v>0</v>
      </c>
    </row>
    <row r="37" spans="1:55">
      <c r="A37" s="93">
        <v>203</v>
      </c>
      <c r="B37" s="97" t="s">
        <v>71</v>
      </c>
      <c r="C37" s="91">
        <v>23727973</v>
      </c>
      <c r="D37" s="91">
        <v>24409146</v>
      </c>
      <c r="E37" s="91">
        <v>25890581</v>
      </c>
      <c r="F37" s="91">
        <v>30907410</v>
      </c>
      <c r="G37" s="91">
        <v>37388705</v>
      </c>
      <c r="H37" s="91">
        <v>37275086</v>
      </c>
      <c r="I37" s="91">
        <v>39600427</v>
      </c>
      <c r="J37" s="91">
        <v>44242896</v>
      </c>
      <c r="K37" s="91">
        <v>52014576</v>
      </c>
      <c r="L37" s="91">
        <v>60241543</v>
      </c>
      <c r="M37" s="91">
        <v>71504740</v>
      </c>
      <c r="N37" s="91">
        <v>73967170</v>
      </c>
      <c r="O37" s="91">
        <v>75461847</v>
      </c>
      <c r="P37" s="91">
        <v>76227143</v>
      </c>
      <c r="Q37" s="91">
        <v>79009203</v>
      </c>
      <c r="R37" s="91">
        <v>86277762</v>
      </c>
      <c r="S37" s="91">
        <v>77511115</v>
      </c>
      <c r="T37" s="91">
        <v>82466034</v>
      </c>
      <c r="U37" s="91">
        <v>97815761</v>
      </c>
      <c r="V37" s="91">
        <v>111752794</v>
      </c>
      <c r="W37" s="91">
        <v>125268935</v>
      </c>
      <c r="X37" s="91">
        <v>124754841</v>
      </c>
      <c r="Y37" s="91">
        <v>117484935</v>
      </c>
      <c r="Z37" s="91">
        <v>109868939</v>
      </c>
      <c r="AA37" s="91">
        <v>106478355</v>
      </c>
      <c r="AB37" s="91">
        <v>107525806</v>
      </c>
      <c r="AC37" s="91">
        <v>111145455</v>
      </c>
      <c r="AD37" s="91">
        <v>109885186</v>
      </c>
      <c r="AE37" s="91">
        <v>102386364</v>
      </c>
      <c r="AF37" s="91">
        <v>96022081</v>
      </c>
      <c r="AG37" s="91">
        <v>102978137</v>
      </c>
      <c r="AH37" s="91">
        <v>91120579</v>
      </c>
      <c r="AI37" s="91">
        <v>87788966</v>
      </c>
      <c r="AJ37" s="91">
        <v>95021881</v>
      </c>
      <c r="AK37" s="91">
        <v>98931756</v>
      </c>
      <c r="AL37" s="91">
        <v>103882377</v>
      </c>
      <c r="AM37" s="91">
        <v>118379413</v>
      </c>
      <c r="AN37" s="91">
        <v>127689559</v>
      </c>
      <c r="AO37" s="91">
        <v>130078394</v>
      </c>
      <c r="AP37" s="91">
        <v>92680498</v>
      </c>
      <c r="AQ37" s="91">
        <v>100486766</v>
      </c>
      <c r="AR37" s="91">
        <v>104215385</v>
      </c>
      <c r="AS37" s="91">
        <v>113273398</v>
      </c>
      <c r="AT37" s="91">
        <v>105788259</v>
      </c>
      <c r="AU37" s="91">
        <v>112335945</v>
      </c>
      <c r="AV37" s="91">
        <v>111168503</v>
      </c>
      <c r="AW37" s="91">
        <v>114968003</v>
      </c>
      <c r="AX37" s="91">
        <v>119719286</v>
      </c>
      <c r="AY37" s="91">
        <v>131899419</v>
      </c>
      <c r="AZ37" s="91">
        <v>138532844</v>
      </c>
      <c r="BA37" s="91">
        <v>122732268</v>
      </c>
      <c r="BB37" s="91">
        <f t="shared" ref="BB37:BB41" si="34">VLOOKUP(B37,$BA$76:$BB$124,2,FALSE)</f>
        <v>134681506</v>
      </c>
      <c r="BC37" s="91"/>
    </row>
    <row r="38" spans="1:55">
      <c r="A38" s="93">
        <v>210</v>
      </c>
      <c r="B38" s="97" t="s">
        <v>78</v>
      </c>
      <c r="C38" s="91">
        <v>13609827</v>
      </c>
      <c r="D38" s="91">
        <v>17274740</v>
      </c>
      <c r="E38" s="91">
        <v>19855771</v>
      </c>
      <c r="F38" s="91">
        <v>32227936</v>
      </c>
      <c r="G38" s="91">
        <v>47244029</v>
      </c>
      <c r="H38" s="91">
        <v>50551415</v>
      </c>
      <c r="I38" s="91">
        <v>60056230</v>
      </c>
      <c r="J38" s="91">
        <v>60104422</v>
      </c>
      <c r="K38" s="91">
        <v>62754700</v>
      </c>
      <c r="L38" s="91">
        <v>71183929</v>
      </c>
      <c r="M38" s="91">
        <v>77754839</v>
      </c>
      <c r="N38" s="91">
        <v>78104697</v>
      </c>
      <c r="O38" s="91">
        <v>82036439</v>
      </c>
      <c r="P38" s="91">
        <v>78849743</v>
      </c>
      <c r="Q38" s="91">
        <v>81948702</v>
      </c>
      <c r="R38" s="91">
        <v>82587742</v>
      </c>
      <c r="S38" s="91">
        <v>71701087</v>
      </c>
      <c r="T38" s="91">
        <v>66886936</v>
      </c>
      <c r="U38" s="91">
        <v>73598204</v>
      </c>
      <c r="V38" s="91">
        <v>80448828</v>
      </c>
      <c r="W38" s="91">
        <v>84168383</v>
      </c>
      <c r="X38" s="91">
        <v>87159513</v>
      </c>
      <c r="Y38" s="91">
        <v>83018043</v>
      </c>
      <c r="Z38" s="91">
        <v>74857431</v>
      </c>
      <c r="AA38" s="91">
        <v>66953823</v>
      </c>
      <c r="AB38" s="91">
        <v>69965578</v>
      </c>
      <c r="AC38" s="91">
        <v>70459052</v>
      </c>
      <c r="AD38" s="91">
        <v>74337400</v>
      </c>
      <c r="AE38" s="91">
        <v>71260723</v>
      </c>
      <c r="AF38" s="91">
        <v>63377898</v>
      </c>
      <c r="AG38" s="91">
        <v>63935691</v>
      </c>
      <c r="AH38" s="91">
        <v>58541723</v>
      </c>
      <c r="AI38" s="91">
        <v>55964779</v>
      </c>
      <c r="AJ38" s="91">
        <v>59157243</v>
      </c>
      <c r="AK38" s="91">
        <v>66999201</v>
      </c>
      <c r="AL38" s="91">
        <v>80836795</v>
      </c>
      <c r="AM38" s="91">
        <v>84914585</v>
      </c>
      <c r="AN38" s="91">
        <v>92148407</v>
      </c>
      <c r="AO38" s="91">
        <v>112206476</v>
      </c>
      <c r="AP38" s="91">
        <v>87940461</v>
      </c>
      <c r="AQ38" s="91">
        <v>88246698</v>
      </c>
      <c r="AR38" s="91">
        <v>92469545</v>
      </c>
      <c r="AS38" s="91">
        <v>86327454</v>
      </c>
      <c r="AT38" s="91">
        <v>87225677</v>
      </c>
      <c r="AU38" s="91">
        <v>92087057</v>
      </c>
      <c r="AV38" s="91">
        <v>85871915</v>
      </c>
      <c r="AW38" s="91">
        <v>80086793</v>
      </c>
      <c r="AX38" s="91">
        <v>94679319</v>
      </c>
      <c r="AY38" s="91">
        <v>102452960</v>
      </c>
      <c r="AZ38" s="91">
        <v>102080157</v>
      </c>
      <c r="BA38" s="91">
        <v>87571988</v>
      </c>
      <c r="BB38" s="91">
        <f t="shared" si="34"/>
        <v>101750583</v>
      </c>
      <c r="BC38" s="91"/>
    </row>
    <row r="39" spans="1:55">
      <c r="A39" s="93">
        <v>216</v>
      </c>
      <c r="B39" s="97" t="s">
        <v>83</v>
      </c>
      <c r="C39" s="91">
        <v>19416202</v>
      </c>
      <c r="D39" s="91">
        <v>22043765</v>
      </c>
      <c r="E39" s="91">
        <v>20450578</v>
      </c>
      <c r="F39" s="91">
        <v>23381590</v>
      </c>
      <c r="G39" s="91">
        <v>28963404</v>
      </c>
      <c r="H39" s="91">
        <v>29823127</v>
      </c>
      <c r="I39" s="91">
        <v>34077909</v>
      </c>
      <c r="J39" s="91">
        <v>38188882</v>
      </c>
      <c r="K39" s="91">
        <v>36762031</v>
      </c>
      <c r="L39" s="91">
        <v>42609986</v>
      </c>
      <c r="M39" s="91">
        <v>46308619</v>
      </c>
      <c r="N39" s="91">
        <v>51741403</v>
      </c>
      <c r="O39" s="91">
        <v>55505834</v>
      </c>
      <c r="P39" s="91">
        <v>54738184</v>
      </c>
      <c r="Q39" s="91">
        <v>54467814</v>
      </c>
      <c r="R39" s="91">
        <v>57596887</v>
      </c>
      <c r="S39" s="91">
        <v>51446290</v>
      </c>
      <c r="T39" s="91">
        <v>47664309</v>
      </c>
      <c r="U39" s="91">
        <v>52789785</v>
      </c>
      <c r="V39" s="91">
        <v>58793501</v>
      </c>
      <c r="W39" s="91">
        <v>59805958</v>
      </c>
      <c r="X39" s="91">
        <v>67826571</v>
      </c>
      <c r="Y39" s="91">
        <v>72035188</v>
      </c>
      <c r="Z39" s="91">
        <v>69875883</v>
      </c>
      <c r="AA39" s="91">
        <v>66412099</v>
      </c>
      <c r="AB39" s="91">
        <v>71016305</v>
      </c>
      <c r="AC39" s="91">
        <v>64112924</v>
      </c>
      <c r="AD39" s="91">
        <v>74085508</v>
      </c>
      <c r="AE39" s="91">
        <v>66490144</v>
      </c>
      <c r="AF39" s="91">
        <v>61909985</v>
      </c>
      <c r="AG39" s="91">
        <v>70020430</v>
      </c>
      <c r="AH39" s="91">
        <v>67304394</v>
      </c>
      <c r="AI39" s="91">
        <v>68369244</v>
      </c>
      <c r="AJ39" s="91">
        <v>60960399</v>
      </c>
      <c r="AK39" s="91">
        <v>64037778</v>
      </c>
      <c r="AL39" s="91">
        <v>70122200</v>
      </c>
      <c r="AM39" s="91">
        <v>79128972</v>
      </c>
      <c r="AN39" s="91">
        <v>91319855</v>
      </c>
      <c r="AO39" s="91">
        <v>95971467</v>
      </c>
      <c r="AP39" s="91">
        <v>93947120</v>
      </c>
      <c r="AQ39" s="91">
        <v>92150310</v>
      </c>
      <c r="AR39" s="91">
        <v>88266697</v>
      </c>
      <c r="AS39" s="91">
        <v>99716867</v>
      </c>
      <c r="AT39" s="91">
        <v>97314088</v>
      </c>
      <c r="AU39" s="91">
        <v>91313229</v>
      </c>
      <c r="AV39" s="91">
        <v>86403499</v>
      </c>
      <c r="AW39" s="91">
        <v>79600710</v>
      </c>
      <c r="AX39" s="91">
        <v>78749132</v>
      </c>
      <c r="AY39" s="91">
        <v>85959886</v>
      </c>
      <c r="AZ39" s="91">
        <v>83527204</v>
      </c>
      <c r="BA39" s="91">
        <v>85050276</v>
      </c>
      <c r="BB39" s="91">
        <f t="shared" si="34"/>
        <v>87327453</v>
      </c>
      <c r="BC39" s="91"/>
    </row>
    <row r="40" spans="1:55">
      <c r="A40" s="93">
        <v>381</v>
      </c>
      <c r="B40" s="97" t="s">
        <v>89</v>
      </c>
      <c r="C40" s="91">
        <v>2620179</v>
      </c>
      <c r="D40" s="91">
        <v>2671532</v>
      </c>
      <c r="E40" s="91">
        <v>3066938</v>
      </c>
      <c r="F40" s="91">
        <v>3907306</v>
      </c>
      <c r="G40" s="91">
        <v>5246375</v>
      </c>
      <c r="H40" s="91">
        <v>5916162</v>
      </c>
      <c r="I40" s="91">
        <v>6675294</v>
      </c>
      <c r="J40" s="91">
        <v>6960166</v>
      </c>
      <c r="K40" s="91">
        <v>7949698</v>
      </c>
      <c r="L40" s="91">
        <v>8989607</v>
      </c>
      <c r="M40" s="91">
        <v>10811131</v>
      </c>
      <c r="N40" s="91">
        <v>11471976</v>
      </c>
      <c r="O40" s="91">
        <v>12600611</v>
      </c>
      <c r="P40" s="91">
        <v>10622383</v>
      </c>
      <c r="Q40" s="91">
        <v>11243889</v>
      </c>
      <c r="R40" s="91">
        <v>12345145</v>
      </c>
      <c r="S40" s="91">
        <v>12337748</v>
      </c>
      <c r="T40" s="91">
        <v>12323201</v>
      </c>
      <c r="U40" s="91">
        <v>12685765</v>
      </c>
      <c r="V40" s="91">
        <v>13495783</v>
      </c>
      <c r="W40" s="91">
        <v>15257936</v>
      </c>
      <c r="X40" s="91">
        <v>15178000</v>
      </c>
      <c r="Y40" s="91">
        <v>14999577</v>
      </c>
      <c r="Z40" s="91">
        <v>14326130</v>
      </c>
      <c r="AA40" s="91">
        <v>15055377</v>
      </c>
      <c r="AB40" s="91">
        <v>16076933</v>
      </c>
      <c r="AC40" s="91">
        <v>17091393</v>
      </c>
      <c r="AD40" s="91">
        <v>17130320</v>
      </c>
      <c r="AE40" s="91">
        <v>16548628</v>
      </c>
      <c r="AF40" s="91">
        <v>16029701</v>
      </c>
      <c r="AG40" s="91">
        <v>16520443</v>
      </c>
      <c r="AH40" s="91">
        <v>15011237</v>
      </c>
      <c r="AI40" s="91">
        <v>13802500</v>
      </c>
      <c r="AJ40" s="91">
        <v>13914408</v>
      </c>
      <c r="AK40" s="91">
        <v>14895170</v>
      </c>
      <c r="AL40" s="91">
        <v>15684566</v>
      </c>
      <c r="AM40" s="91">
        <v>17455635</v>
      </c>
      <c r="AN40" s="91">
        <v>17995962</v>
      </c>
      <c r="AO40" s="91">
        <v>17706358</v>
      </c>
      <c r="AP40" s="91">
        <v>11278043</v>
      </c>
      <c r="AQ40" s="91">
        <v>11494643</v>
      </c>
      <c r="AR40" s="91">
        <v>13250243</v>
      </c>
      <c r="AS40" s="91">
        <v>15084575</v>
      </c>
      <c r="AT40" s="91">
        <v>14741367</v>
      </c>
      <c r="AU40" s="91">
        <v>17447215</v>
      </c>
      <c r="AV40" s="91">
        <v>19915750</v>
      </c>
      <c r="AW40" s="91">
        <v>17115449</v>
      </c>
      <c r="AX40" s="91">
        <v>18234849</v>
      </c>
      <c r="AY40" s="91">
        <v>18200959</v>
      </c>
      <c r="AZ40" s="91">
        <v>18781297</v>
      </c>
      <c r="BA40" s="91">
        <v>11939295</v>
      </c>
      <c r="BB40" s="91">
        <f t="shared" si="34"/>
        <v>13537178</v>
      </c>
      <c r="BC40" s="91"/>
    </row>
    <row r="41" spans="1:55">
      <c r="A41" s="93">
        <v>382</v>
      </c>
      <c r="B41" s="97" t="s">
        <v>90</v>
      </c>
      <c r="C41" s="91">
        <v>3630221</v>
      </c>
      <c r="D41" s="91">
        <v>5458682</v>
      </c>
      <c r="E41" s="91">
        <v>6260687</v>
      </c>
      <c r="F41" s="91">
        <v>6667723</v>
      </c>
      <c r="G41" s="91">
        <v>10884078</v>
      </c>
      <c r="H41" s="91">
        <v>10598080</v>
      </c>
      <c r="I41" s="91">
        <v>9775101</v>
      </c>
      <c r="J41" s="91">
        <v>10304383</v>
      </c>
      <c r="K41" s="91">
        <v>10871013</v>
      </c>
      <c r="L41" s="91">
        <v>11192967</v>
      </c>
      <c r="M41" s="91">
        <v>14376271</v>
      </c>
      <c r="N41" s="91">
        <v>14492463</v>
      </c>
      <c r="O41" s="91">
        <v>16292573</v>
      </c>
      <c r="P41" s="91">
        <v>15742201</v>
      </c>
      <c r="Q41" s="91">
        <v>16287073</v>
      </c>
      <c r="R41" s="91">
        <v>18104675</v>
      </c>
      <c r="S41" s="91">
        <v>15493110</v>
      </c>
      <c r="T41" s="91">
        <v>16704683</v>
      </c>
      <c r="U41" s="91">
        <v>19397296</v>
      </c>
      <c r="V41" s="91">
        <v>20695237</v>
      </c>
      <c r="W41" s="91">
        <v>22698950</v>
      </c>
      <c r="X41" s="91">
        <v>24269889</v>
      </c>
      <c r="Y41" s="91">
        <v>25375108</v>
      </c>
      <c r="Z41" s="91">
        <v>23482617</v>
      </c>
      <c r="AA41" s="91">
        <v>22664677</v>
      </c>
      <c r="AB41" s="91">
        <v>24583792</v>
      </c>
      <c r="AC41" s="91">
        <v>27965833</v>
      </c>
      <c r="AD41" s="91">
        <v>25326040</v>
      </c>
      <c r="AE41" s="91">
        <v>23533085</v>
      </c>
      <c r="AF41" s="91">
        <v>22363184</v>
      </c>
      <c r="AG41" s="91">
        <v>22086526</v>
      </c>
      <c r="AH41" s="91">
        <v>20519063</v>
      </c>
      <c r="AI41" s="91">
        <v>18738832</v>
      </c>
      <c r="AJ41" s="91">
        <v>18546848</v>
      </c>
      <c r="AK41" s="91">
        <v>19486895</v>
      </c>
      <c r="AL41" s="91">
        <v>19920911</v>
      </c>
      <c r="AM41" s="91">
        <v>22346362</v>
      </c>
      <c r="AN41" s="91">
        <v>22331565</v>
      </c>
      <c r="AO41" s="91">
        <v>23781553</v>
      </c>
      <c r="AP41" s="91">
        <v>20205287</v>
      </c>
      <c r="AQ41" s="91">
        <v>18035380</v>
      </c>
      <c r="AR41" s="91">
        <v>18784771</v>
      </c>
      <c r="AS41" s="91">
        <v>21409195</v>
      </c>
      <c r="AT41" s="91">
        <v>18409454</v>
      </c>
      <c r="AU41" s="91">
        <v>22265218</v>
      </c>
      <c r="AV41" s="91">
        <v>22184024</v>
      </c>
      <c r="AW41" s="91">
        <v>21264512</v>
      </c>
      <c r="AX41" s="91">
        <v>22852300</v>
      </c>
      <c r="AY41" s="91">
        <v>23517778</v>
      </c>
      <c r="AZ41" s="91">
        <v>25157773</v>
      </c>
      <c r="BA41" s="91">
        <v>24724614</v>
      </c>
      <c r="BB41" s="91">
        <f t="shared" si="34"/>
        <v>30167448</v>
      </c>
      <c r="BC41" s="91"/>
    </row>
    <row r="42" spans="1:55">
      <c r="A42" s="83"/>
      <c r="B42" s="98" t="s">
        <v>263</v>
      </c>
      <c r="C42" s="85">
        <f t="shared" ref="C42:L42" si="35">SUM(C43:C48)</f>
        <v>10038634</v>
      </c>
      <c r="D42" s="85">
        <f t="shared" si="35"/>
        <v>11153116</v>
      </c>
      <c r="E42" s="85">
        <f t="shared" si="35"/>
        <v>12589336</v>
      </c>
      <c r="F42" s="85">
        <f t="shared" si="35"/>
        <v>17006758</v>
      </c>
      <c r="G42" s="85">
        <f t="shared" si="35"/>
        <v>19666421</v>
      </c>
      <c r="H42" s="85">
        <f t="shared" si="35"/>
        <v>24538016</v>
      </c>
      <c r="I42" s="85">
        <f t="shared" si="35"/>
        <v>28872810</v>
      </c>
      <c r="J42" s="85">
        <f t="shared" si="35"/>
        <v>32093860</v>
      </c>
      <c r="K42" s="85">
        <f t="shared" si="35"/>
        <v>33770212</v>
      </c>
      <c r="L42" s="85">
        <f t="shared" si="35"/>
        <v>37907227</v>
      </c>
      <c r="M42" s="85">
        <f>SUM(M43:M48)</f>
        <v>45419501</v>
      </c>
      <c r="N42" s="85">
        <f t="shared" ref="N42:BC42" si="36">SUM(N43:N48)</f>
        <v>47423122</v>
      </c>
      <c r="O42" s="85">
        <f t="shared" si="36"/>
        <v>49463334</v>
      </c>
      <c r="P42" s="85">
        <f t="shared" si="36"/>
        <v>50798160</v>
      </c>
      <c r="Q42" s="85">
        <f t="shared" si="36"/>
        <v>56785635</v>
      </c>
      <c r="R42" s="85">
        <f t="shared" si="36"/>
        <v>62069762</v>
      </c>
      <c r="S42" s="85">
        <f t="shared" si="36"/>
        <v>65831245</v>
      </c>
      <c r="T42" s="85">
        <f t="shared" si="36"/>
        <v>65643712</v>
      </c>
      <c r="U42" s="85">
        <f t="shared" si="36"/>
        <v>71581456</v>
      </c>
      <c r="V42" s="85">
        <f t="shared" si="36"/>
        <v>78555262</v>
      </c>
      <c r="W42" s="85">
        <f t="shared" si="36"/>
        <v>88463573</v>
      </c>
      <c r="X42" s="85">
        <f t="shared" si="36"/>
        <v>99002632</v>
      </c>
      <c r="Y42" s="85">
        <f t="shared" si="36"/>
        <v>96566459</v>
      </c>
      <c r="Z42" s="85">
        <f t="shared" si="36"/>
        <v>92042666</v>
      </c>
      <c r="AA42" s="85">
        <f t="shared" si="36"/>
        <v>92110685</v>
      </c>
      <c r="AB42" s="85">
        <f t="shared" si="36"/>
        <v>98154010</v>
      </c>
      <c r="AC42" s="85">
        <f t="shared" si="36"/>
        <v>98608325</v>
      </c>
      <c r="AD42" s="85">
        <f t="shared" si="36"/>
        <v>100415323</v>
      </c>
      <c r="AE42" s="85">
        <f t="shared" si="36"/>
        <v>98167828</v>
      </c>
      <c r="AF42" s="85">
        <f t="shared" si="36"/>
        <v>99071661</v>
      </c>
      <c r="AG42" s="85">
        <f t="shared" si="36"/>
        <v>104249792</v>
      </c>
      <c r="AH42" s="85">
        <f t="shared" si="36"/>
        <v>100142656</v>
      </c>
      <c r="AI42" s="85">
        <f t="shared" si="36"/>
        <v>93853172</v>
      </c>
      <c r="AJ42" s="85">
        <f t="shared" si="36"/>
        <v>93010998</v>
      </c>
      <c r="AK42" s="85">
        <f t="shared" si="36"/>
        <v>96966833</v>
      </c>
      <c r="AL42" s="85">
        <f t="shared" si="36"/>
        <v>100983212</v>
      </c>
      <c r="AM42" s="85">
        <f t="shared" si="36"/>
        <v>105339572</v>
      </c>
      <c r="AN42" s="85">
        <f t="shared" si="36"/>
        <v>116579168</v>
      </c>
      <c r="AO42" s="85">
        <f t="shared" si="36"/>
        <v>121015004</v>
      </c>
      <c r="AP42" s="85">
        <f t="shared" si="36"/>
        <v>105938644</v>
      </c>
      <c r="AQ42" s="85">
        <f t="shared" si="36"/>
        <v>107721587</v>
      </c>
      <c r="AR42" s="85">
        <f t="shared" si="36"/>
        <v>106070644</v>
      </c>
      <c r="AS42" s="85">
        <f t="shared" si="36"/>
        <v>104794979</v>
      </c>
      <c r="AT42" s="85">
        <f t="shared" si="36"/>
        <v>107475741</v>
      </c>
      <c r="AU42" s="85">
        <f t="shared" si="36"/>
        <v>118567738</v>
      </c>
      <c r="AV42" s="85">
        <f t="shared" si="36"/>
        <v>116197336</v>
      </c>
      <c r="AW42" s="85">
        <f t="shared" si="36"/>
        <v>118777601</v>
      </c>
      <c r="AX42" s="85">
        <f t="shared" si="36"/>
        <v>126139198</v>
      </c>
      <c r="AY42" s="85">
        <f t="shared" si="36"/>
        <v>125702417</v>
      </c>
      <c r="AZ42" s="85">
        <f t="shared" si="36"/>
        <v>131298699</v>
      </c>
      <c r="BA42" s="85">
        <f t="shared" si="36"/>
        <v>128660931</v>
      </c>
      <c r="BB42" s="85">
        <f t="shared" si="36"/>
        <v>139819614</v>
      </c>
      <c r="BC42" s="85">
        <f t="shared" si="36"/>
        <v>0</v>
      </c>
    </row>
    <row r="43" spans="1:55">
      <c r="A43" s="99">
        <v>213</v>
      </c>
      <c r="B43" s="100" t="s">
        <v>264</v>
      </c>
      <c r="C43" s="91">
        <v>1930349</v>
      </c>
      <c r="D43" s="91">
        <v>2133978</v>
      </c>
      <c r="E43" s="91">
        <v>2310843</v>
      </c>
      <c r="F43" s="91">
        <v>3276130</v>
      </c>
      <c r="G43" s="91">
        <v>3109878</v>
      </c>
      <c r="H43" s="91">
        <v>4056421</v>
      </c>
      <c r="I43" s="91">
        <v>5320827</v>
      </c>
      <c r="J43" s="91">
        <v>5741663</v>
      </c>
      <c r="K43" s="91">
        <v>5265084</v>
      </c>
      <c r="L43" s="91">
        <v>5897970</v>
      </c>
      <c r="M43" s="91">
        <v>6862934</v>
      </c>
      <c r="N43" s="91">
        <v>7333938</v>
      </c>
      <c r="O43" s="91">
        <v>6711456</v>
      </c>
      <c r="P43" s="91">
        <v>7688310</v>
      </c>
      <c r="Q43" s="91">
        <v>8025883</v>
      </c>
      <c r="R43" s="91">
        <v>8171716</v>
      </c>
      <c r="S43" s="91">
        <v>7497675</v>
      </c>
      <c r="T43" s="91">
        <v>7548193</v>
      </c>
      <c r="U43" s="91">
        <v>7904118</v>
      </c>
      <c r="V43" s="91">
        <v>7829809</v>
      </c>
      <c r="W43" s="91">
        <v>8204265</v>
      </c>
      <c r="X43" s="91">
        <v>9053032</v>
      </c>
      <c r="Y43" s="91">
        <v>8658874</v>
      </c>
      <c r="Z43" s="91">
        <v>9054123</v>
      </c>
      <c r="AA43" s="91">
        <v>10765108</v>
      </c>
      <c r="AB43" s="91">
        <v>12531344</v>
      </c>
      <c r="AC43" s="91">
        <v>10818388</v>
      </c>
      <c r="AD43" s="91">
        <v>9129682</v>
      </c>
      <c r="AE43" s="91">
        <v>11225637</v>
      </c>
      <c r="AF43" s="91">
        <v>12017222</v>
      </c>
      <c r="AG43" s="91">
        <v>15383169</v>
      </c>
      <c r="AH43" s="91">
        <v>12672234</v>
      </c>
      <c r="AI43" s="91">
        <v>10568387</v>
      </c>
      <c r="AJ43" s="91">
        <v>11354857</v>
      </c>
      <c r="AK43" s="91">
        <v>12035277</v>
      </c>
      <c r="AL43" s="91">
        <v>11349111</v>
      </c>
      <c r="AM43" s="91">
        <v>10552027</v>
      </c>
      <c r="AN43" s="91">
        <v>17153447</v>
      </c>
      <c r="AO43" s="91">
        <v>16163694</v>
      </c>
      <c r="AP43" s="91">
        <v>11679531</v>
      </c>
      <c r="AQ43" s="91">
        <v>12650390</v>
      </c>
      <c r="AR43" s="91">
        <v>6571916</v>
      </c>
      <c r="AS43" s="91">
        <v>5987867</v>
      </c>
      <c r="AT43" s="91">
        <v>8233293</v>
      </c>
      <c r="AU43" s="91">
        <v>7133148</v>
      </c>
      <c r="AV43" s="91">
        <v>8979772</v>
      </c>
      <c r="AW43" s="91">
        <v>8111118</v>
      </c>
      <c r="AX43" s="91">
        <v>8045167</v>
      </c>
      <c r="AY43" s="91">
        <v>8102792</v>
      </c>
      <c r="AZ43" s="91">
        <v>8308573</v>
      </c>
      <c r="BA43" s="91">
        <v>8129526</v>
      </c>
      <c r="BB43" s="91">
        <f t="shared" ref="BB43:BB48" si="37">VLOOKUP(B43,$BA$76:$BB$124,2,FALSE)</f>
        <v>8661406</v>
      </c>
      <c r="BC43" s="91"/>
    </row>
    <row r="44" spans="1:55">
      <c r="A44" s="93">
        <v>215</v>
      </c>
      <c r="B44" s="97" t="s">
        <v>265</v>
      </c>
      <c r="C44" s="91">
        <v>1672965</v>
      </c>
      <c r="D44" s="91">
        <v>1979252</v>
      </c>
      <c r="E44" s="91">
        <v>2427385</v>
      </c>
      <c r="F44" s="91">
        <v>3013879</v>
      </c>
      <c r="G44" s="91">
        <v>3684278</v>
      </c>
      <c r="H44" s="91">
        <v>4637060</v>
      </c>
      <c r="I44" s="91">
        <v>5242145</v>
      </c>
      <c r="J44" s="91">
        <v>5995898</v>
      </c>
      <c r="K44" s="91">
        <v>6452508</v>
      </c>
      <c r="L44" s="91">
        <v>7232613</v>
      </c>
      <c r="M44" s="91">
        <v>9371957</v>
      </c>
      <c r="N44" s="91">
        <v>9537119</v>
      </c>
      <c r="O44" s="91">
        <v>10937033</v>
      </c>
      <c r="P44" s="91">
        <v>10645497</v>
      </c>
      <c r="Q44" s="91">
        <v>11498820</v>
      </c>
      <c r="R44" s="91">
        <v>12057624</v>
      </c>
      <c r="S44" s="91">
        <v>12308300</v>
      </c>
      <c r="T44" s="91">
        <v>12991266</v>
      </c>
      <c r="U44" s="91">
        <v>14026356</v>
      </c>
      <c r="V44" s="91">
        <v>14755326</v>
      </c>
      <c r="W44" s="91">
        <v>16123048</v>
      </c>
      <c r="X44" s="91">
        <v>17006883</v>
      </c>
      <c r="Y44" s="91">
        <v>17583869</v>
      </c>
      <c r="Z44" s="91">
        <v>15830489</v>
      </c>
      <c r="AA44" s="91">
        <v>15308085</v>
      </c>
      <c r="AB44" s="91">
        <v>16331348</v>
      </c>
      <c r="AC44" s="91">
        <v>17144975</v>
      </c>
      <c r="AD44" s="91">
        <v>16635679</v>
      </c>
      <c r="AE44" s="91">
        <v>15960150</v>
      </c>
      <c r="AF44" s="91">
        <v>15240631</v>
      </c>
      <c r="AG44" s="91">
        <v>15546765</v>
      </c>
      <c r="AH44" s="91">
        <v>14745377</v>
      </c>
      <c r="AI44" s="91">
        <v>14291554</v>
      </c>
      <c r="AJ44" s="91">
        <v>14115798</v>
      </c>
      <c r="AK44" s="91">
        <v>14423658</v>
      </c>
      <c r="AL44" s="91">
        <v>15556807</v>
      </c>
      <c r="AM44" s="91">
        <v>15718884</v>
      </c>
      <c r="AN44" s="91">
        <v>16102995</v>
      </c>
      <c r="AO44" s="91">
        <v>17065124</v>
      </c>
      <c r="AP44" s="91">
        <v>14662066</v>
      </c>
      <c r="AQ44" s="91">
        <v>13504209</v>
      </c>
      <c r="AR44" s="91">
        <v>13460749</v>
      </c>
      <c r="AS44" s="91">
        <v>14558290</v>
      </c>
      <c r="AT44" s="91">
        <v>16504898</v>
      </c>
      <c r="AU44" s="91">
        <v>17513759</v>
      </c>
      <c r="AV44" s="91">
        <v>18835369</v>
      </c>
      <c r="AW44" s="91">
        <v>17802097</v>
      </c>
      <c r="AX44" s="91">
        <v>19488216</v>
      </c>
      <c r="AY44" s="91">
        <v>20175238</v>
      </c>
      <c r="AZ44" s="91">
        <v>19449454</v>
      </c>
      <c r="BA44" s="91">
        <v>22336596</v>
      </c>
      <c r="BB44" s="91">
        <f t="shared" si="37"/>
        <v>23876642</v>
      </c>
      <c r="BC44" s="91"/>
    </row>
    <row r="45" spans="1:55">
      <c r="A45" s="93">
        <v>218</v>
      </c>
      <c r="B45" s="97" t="s">
        <v>85</v>
      </c>
      <c r="C45" s="91">
        <v>1556427</v>
      </c>
      <c r="D45" s="91">
        <v>1720770</v>
      </c>
      <c r="E45" s="91">
        <v>1921158</v>
      </c>
      <c r="F45" s="91">
        <v>2973525</v>
      </c>
      <c r="G45" s="91">
        <v>3621678</v>
      </c>
      <c r="H45" s="91">
        <v>5104624</v>
      </c>
      <c r="I45" s="91">
        <v>5717786</v>
      </c>
      <c r="J45" s="91">
        <v>6242041</v>
      </c>
      <c r="K45" s="91">
        <v>6778448</v>
      </c>
      <c r="L45" s="91">
        <v>7686862</v>
      </c>
      <c r="M45" s="91">
        <v>8493858</v>
      </c>
      <c r="N45" s="91">
        <v>8901420</v>
      </c>
      <c r="O45" s="91">
        <v>9424082</v>
      </c>
      <c r="P45" s="91">
        <v>8935928</v>
      </c>
      <c r="Q45" s="91">
        <v>10515734</v>
      </c>
      <c r="R45" s="91">
        <v>11108625</v>
      </c>
      <c r="S45" s="91">
        <v>14740645</v>
      </c>
      <c r="T45" s="91">
        <v>13679425</v>
      </c>
      <c r="U45" s="91">
        <v>14608276</v>
      </c>
      <c r="V45" s="91">
        <v>16390532</v>
      </c>
      <c r="W45" s="91">
        <v>17237575</v>
      </c>
      <c r="X45" s="91">
        <v>18981080</v>
      </c>
      <c r="Y45" s="91">
        <v>18339445</v>
      </c>
      <c r="Z45" s="91">
        <v>17115994</v>
      </c>
      <c r="AA45" s="91">
        <v>17206044</v>
      </c>
      <c r="AB45" s="91">
        <v>18876257</v>
      </c>
      <c r="AC45" s="91">
        <v>18666486</v>
      </c>
      <c r="AD45" s="91">
        <v>21766881</v>
      </c>
      <c r="AE45" s="91">
        <v>20018181</v>
      </c>
      <c r="AF45" s="91">
        <v>20965511</v>
      </c>
      <c r="AG45" s="91">
        <v>21117879</v>
      </c>
      <c r="AH45" s="91">
        <v>21397030</v>
      </c>
      <c r="AI45" s="91">
        <v>20281015</v>
      </c>
      <c r="AJ45" s="91">
        <v>20532654</v>
      </c>
      <c r="AK45" s="91">
        <v>21210843</v>
      </c>
      <c r="AL45" s="91">
        <v>22152767</v>
      </c>
      <c r="AM45" s="91">
        <v>23847735</v>
      </c>
      <c r="AN45" s="91">
        <v>25557717</v>
      </c>
      <c r="AO45" s="91">
        <v>26332246</v>
      </c>
      <c r="AP45" s="91">
        <v>23239773</v>
      </c>
      <c r="AQ45" s="91">
        <v>23357721</v>
      </c>
      <c r="AR45" s="91">
        <v>20953729</v>
      </c>
      <c r="AS45" s="91">
        <v>20043653</v>
      </c>
      <c r="AT45" s="91">
        <v>22844238</v>
      </c>
      <c r="AU45" s="91">
        <v>24840460</v>
      </c>
      <c r="AV45" s="91">
        <v>26910201</v>
      </c>
      <c r="AW45" s="91">
        <v>26449478</v>
      </c>
      <c r="AX45" s="91">
        <v>28672575</v>
      </c>
      <c r="AY45" s="91">
        <v>29795873</v>
      </c>
      <c r="AZ45" s="91">
        <v>29728851</v>
      </c>
      <c r="BA45" s="91">
        <v>28095811</v>
      </c>
      <c r="BB45" s="91">
        <f t="shared" si="37"/>
        <v>31872384</v>
      </c>
      <c r="BC45" s="91"/>
    </row>
    <row r="46" spans="1:55">
      <c r="A46" s="93">
        <v>220</v>
      </c>
      <c r="B46" s="97" t="s">
        <v>87</v>
      </c>
      <c r="C46" s="91">
        <v>3327423</v>
      </c>
      <c r="D46" s="91">
        <v>3653437</v>
      </c>
      <c r="E46" s="91">
        <v>3951989</v>
      </c>
      <c r="F46" s="91">
        <v>4993280</v>
      </c>
      <c r="G46" s="91">
        <v>5963382</v>
      </c>
      <c r="H46" s="91">
        <v>6066325</v>
      </c>
      <c r="I46" s="91">
        <v>7046425</v>
      </c>
      <c r="J46" s="91">
        <v>7989058</v>
      </c>
      <c r="K46" s="91">
        <v>8440701</v>
      </c>
      <c r="L46" s="91">
        <v>9504374</v>
      </c>
      <c r="M46" s="91">
        <v>10977617</v>
      </c>
      <c r="N46" s="91">
        <v>10874984</v>
      </c>
      <c r="O46" s="91">
        <v>11382352</v>
      </c>
      <c r="P46" s="91">
        <v>12192649</v>
      </c>
      <c r="Q46" s="91">
        <v>14239531</v>
      </c>
      <c r="R46" s="91">
        <v>16074561</v>
      </c>
      <c r="S46" s="91">
        <v>15129734</v>
      </c>
      <c r="T46" s="91">
        <v>15027984</v>
      </c>
      <c r="U46" s="91">
        <v>16508691</v>
      </c>
      <c r="V46" s="91">
        <v>18646253</v>
      </c>
      <c r="W46" s="91">
        <v>20485719</v>
      </c>
      <c r="X46" s="91">
        <v>22146840</v>
      </c>
      <c r="Y46" s="91">
        <v>20906417</v>
      </c>
      <c r="Z46" s="91">
        <v>20154795</v>
      </c>
      <c r="AA46" s="91">
        <v>19786884</v>
      </c>
      <c r="AB46" s="91">
        <v>19113418</v>
      </c>
      <c r="AC46" s="91">
        <v>19725573</v>
      </c>
      <c r="AD46" s="91">
        <v>19582425</v>
      </c>
      <c r="AE46" s="91">
        <v>18870709</v>
      </c>
      <c r="AF46" s="91">
        <v>17881812</v>
      </c>
      <c r="AG46" s="91">
        <v>18119269</v>
      </c>
      <c r="AH46" s="91">
        <v>17959075</v>
      </c>
      <c r="AI46" s="91">
        <v>16885391</v>
      </c>
      <c r="AJ46" s="91">
        <v>18142020</v>
      </c>
      <c r="AK46" s="91">
        <v>18996139</v>
      </c>
      <c r="AL46" s="91">
        <v>21267668</v>
      </c>
      <c r="AM46" s="91">
        <v>21868948</v>
      </c>
      <c r="AN46" s="91">
        <v>23646786</v>
      </c>
      <c r="AO46" s="91">
        <v>25379872</v>
      </c>
      <c r="AP46" s="91">
        <v>20421995</v>
      </c>
      <c r="AQ46" s="91">
        <v>22377656</v>
      </c>
      <c r="AR46" s="91">
        <v>23245579</v>
      </c>
      <c r="AS46" s="91">
        <v>23721909</v>
      </c>
      <c r="AT46" s="91">
        <v>24204359</v>
      </c>
      <c r="AU46" s="91">
        <v>25142204</v>
      </c>
      <c r="AV46" s="91">
        <v>20002466</v>
      </c>
      <c r="AW46" s="91">
        <v>25865500</v>
      </c>
      <c r="AX46" s="91">
        <v>29481679</v>
      </c>
      <c r="AY46" s="91">
        <v>33208576</v>
      </c>
      <c r="AZ46" s="91">
        <v>32136031</v>
      </c>
      <c r="BA46" s="91">
        <v>24802198</v>
      </c>
      <c r="BB46" s="91">
        <f t="shared" si="37"/>
        <v>31145252</v>
      </c>
      <c r="BC46" s="91"/>
    </row>
    <row r="47" spans="1:55">
      <c r="A47" s="93">
        <v>228</v>
      </c>
      <c r="B47" s="97" t="s">
        <v>266</v>
      </c>
      <c r="C47" s="91">
        <v>913574</v>
      </c>
      <c r="D47" s="91">
        <v>938443</v>
      </c>
      <c r="E47" s="91">
        <v>1116284</v>
      </c>
      <c r="F47" s="91">
        <v>1454440</v>
      </c>
      <c r="G47" s="91">
        <v>1857507</v>
      </c>
      <c r="H47" s="91">
        <v>2743374</v>
      </c>
      <c r="I47" s="91">
        <v>3242955</v>
      </c>
      <c r="J47" s="91">
        <v>3760444</v>
      </c>
      <c r="K47" s="91">
        <v>4278504</v>
      </c>
      <c r="L47" s="91">
        <v>4699871</v>
      </c>
      <c r="M47" s="91">
        <v>6459801</v>
      </c>
      <c r="N47" s="91">
        <v>7097480</v>
      </c>
      <c r="O47" s="91">
        <v>7134989</v>
      </c>
      <c r="P47" s="91">
        <v>7043114</v>
      </c>
      <c r="Q47" s="91">
        <v>7869037</v>
      </c>
      <c r="R47" s="91">
        <v>9699067</v>
      </c>
      <c r="S47" s="91">
        <v>10910866</v>
      </c>
      <c r="T47" s="91">
        <v>11242423</v>
      </c>
      <c r="U47" s="91">
        <v>13543574</v>
      </c>
      <c r="V47" s="91">
        <v>15489514</v>
      </c>
      <c r="W47" s="91">
        <v>20665174</v>
      </c>
      <c r="X47" s="91">
        <v>25285888</v>
      </c>
      <c r="Y47" s="91">
        <v>25020350</v>
      </c>
      <c r="Z47" s="91">
        <v>24714029</v>
      </c>
      <c r="AA47" s="91">
        <v>23727126</v>
      </c>
      <c r="AB47" s="91">
        <v>25512925</v>
      </c>
      <c r="AC47" s="91">
        <v>27913672</v>
      </c>
      <c r="AD47" s="91">
        <v>28909247</v>
      </c>
      <c r="AE47" s="91">
        <v>27436115</v>
      </c>
      <c r="AF47" s="91">
        <v>28794107</v>
      </c>
      <c r="AG47" s="91">
        <v>29888032</v>
      </c>
      <c r="AH47" s="91">
        <v>29236343</v>
      </c>
      <c r="AI47" s="91">
        <v>27940691</v>
      </c>
      <c r="AJ47" s="91">
        <v>24577630</v>
      </c>
      <c r="AK47" s="91">
        <v>26123859</v>
      </c>
      <c r="AL47" s="91">
        <v>25909308</v>
      </c>
      <c r="AM47" s="91">
        <v>28885494</v>
      </c>
      <c r="AN47" s="91">
        <v>29602987</v>
      </c>
      <c r="AO47" s="91">
        <v>31114866</v>
      </c>
      <c r="AP47" s="91">
        <v>32670026</v>
      </c>
      <c r="AQ47" s="91">
        <v>32325737</v>
      </c>
      <c r="AR47" s="91">
        <v>37102916</v>
      </c>
      <c r="AS47" s="91">
        <v>36208434</v>
      </c>
      <c r="AT47" s="91">
        <v>31626745</v>
      </c>
      <c r="AU47" s="91">
        <v>39564061</v>
      </c>
      <c r="AV47" s="91">
        <v>36570355</v>
      </c>
      <c r="AW47" s="91">
        <v>36037262</v>
      </c>
      <c r="AX47" s="91">
        <v>35631116</v>
      </c>
      <c r="AY47" s="91">
        <v>29091865</v>
      </c>
      <c r="AZ47" s="91">
        <v>36791443</v>
      </c>
      <c r="BA47" s="91">
        <v>40488540</v>
      </c>
      <c r="BB47" s="91">
        <f t="shared" si="37"/>
        <v>38493836</v>
      </c>
      <c r="BC47" s="91"/>
    </row>
    <row r="48" spans="1:55">
      <c r="A48" s="93">
        <v>365</v>
      </c>
      <c r="B48" s="97" t="s">
        <v>267</v>
      </c>
      <c r="C48" s="91">
        <v>637896</v>
      </c>
      <c r="D48" s="91">
        <v>727236</v>
      </c>
      <c r="E48" s="91">
        <v>861677</v>
      </c>
      <c r="F48" s="91">
        <v>1295504</v>
      </c>
      <c r="G48" s="91">
        <v>1429698</v>
      </c>
      <c r="H48" s="91">
        <v>1930212</v>
      </c>
      <c r="I48" s="91">
        <v>2302672</v>
      </c>
      <c r="J48" s="91">
        <v>2364756</v>
      </c>
      <c r="K48" s="91">
        <v>2554967</v>
      </c>
      <c r="L48" s="91">
        <v>2885537</v>
      </c>
      <c r="M48" s="91">
        <v>3253334</v>
      </c>
      <c r="N48" s="91">
        <v>3678181</v>
      </c>
      <c r="O48" s="91">
        <v>3873422</v>
      </c>
      <c r="P48" s="91">
        <v>4292662</v>
      </c>
      <c r="Q48" s="91">
        <v>4636630</v>
      </c>
      <c r="R48" s="91">
        <v>4958169</v>
      </c>
      <c r="S48" s="91">
        <v>5244025</v>
      </c>
      <c r="T48" s="91">
        <v>5154421</v>
      </c>
      <c r="U48" s="91">
        <v>4990441</v>
      </c>
      <c r="V48" s="91">
        <v>5443828</v>
      </c>
      <c r="W48" s="91">
        <v>5747792</v>
      </c>
      <c r="X48" s="91">
        <v>6528909</v>
      </c>
      <c r="Y48" s="91">
        <v>6057504</v>
      </c>
      <c r="Z48" s="91">
        <v>5173236</v>
      </c>
      <c r="AA48" s="91">
        <v>5317438</v>
      </c>
      <c r="AB48" s="91">
        <v>5788718</v>
      </c>
      <c r="AC48" s="91">
        <v>4339231</v>
      </c>
      <c r="AD48" s="91">
        <v>4391409</v>
      </c>
      <c r="AE48" s="91">
        <v>4657036</v>
      </c>
      <c r="AF48" s="91">
        <v>4172378</v>
      </c>
      <c r="AG48" s="91">
        <v>4194678</v>
      </c>
      <c r="AH48" s="91">
        <v>4132597</v>
      </c>
      <c r="AI48" s="91">
        <v>3886134</v>
      </c>
      <c r="AJ48" s="91">
        <v>4288039</v>
      </c>
      <c r="AK48" s="91">
        <v>4177057</v>
      </c>
      <c r="AL48" s="91">
        <v>4747551</v>
      </c>
      <c r="AM48" s="91">
        <v>4466484</v>
      </c>
      <c r="AN48" s="91">
        <v>4515236</v>
      </c>
      <c r="AO48" s="91">
        <v>4959202</v>
      </c>
      <c r="AP48" s="91">
        <v>3265253</v>
      </c>
      <c r="AQ48" s="91">
        <v>3505874</v>
      </c>
      <c r="AR48" s="91">
        <v>4735755</v>
      </c>
      <c r="AS48" s="91">
        <v>4274826</v>
      </c>
      <c r="AT48" s="91">
        <v>4062208</v>
      </c>
      <c r="AU48" s="91">
        <v>4374106</v>
      </c>
      <c r="AV48" s="91">
        <v>4899173</v>
      </c>
      <c r="AW48" s="91">
        <v>4512146</v>
      </c>
      <c r="AX48" s="91">
        <v>4820445</v>
      </c>
      <c r="AY48" s="91">
        <v>5328073</v>
      </c>
      <c r="AZ48" s="91">
        <v>4884347</v>
      </c>
      <c r="BA48" s="91">
        <v>4808260</v>
      </c>
      <c r="BB48" s="91">
        <f t="shared" si="37"/>
        <v>5770094</v>
      </c>
      <c r="BC48" s="91"/>
    </row>
    <row r="49" spans="1:55">
      <c r="A49" s="83"/>
      <c r="B49" s="98" t="s">
        <v>268</v>
      </c>
      <c r="C49" s="85">
        <f t="shared" ref="C49:L49" si="38">SUM(C50:C53)</f>
        <v>47539525</v>
      </c>
      <c r="D49" s="85">
        <f t="shared" si="38"/>
        <v>51613380</v>
      </c>
      <c r="E49" s="85">
        <f t="shared" si="38"/>
        <v>54620796</v>
      </c>
      <c r="F49" s="85">
        <f t="shared" si="38"/>
        <v>68956994</v>
      </c>
      <c r="G49" s="85">
        <f t="shared" si="38"/>
        <v>96716911</v>
      </c>
      <c r="H49" s="85">
        <f t="shared" si="38"/>
        <v>101269924</v>
      </c>
      <c r="I49" s="85">
        <f t="shared" si="38"/>
        <v>112142995</v>
      </c>
      <c r="J49" s="85">
        <f t="shared" si="38"/>
        <v>118782330</v>
      </c>
      <c r="K49" s="85">
        <f t="shared" si="38"/>
        <v>116622482</v>
      </c>
      <c r="L49" s="85">
        <f t="shared" si="38"/>
        <v>135594693</v>
      </c>
      <c r="M49" s="85">
        <f>SUM(M50:M53)</f>
        <v>169099892</v>
      </c>
      <c r="N49" s="85">
        <f t="shared" ref="N49:BC49" si="39">SUM(N50:N53)</f>
        <v>172106327</v>
      </c>
      <c r="O49" s="85">
        <f t="shared" si="39"/>
        <v>181218242</v>
      </c>
      <c r="P49" s="85">
        <f t="shared" si="39"/>
        <v>179141728</v>
      </c>
      <c r="Q49" s="85">
        <f t="shared" si="39"/>
        <v>195025595</v>
      </c>
      <c r="R49" s="85">
        <f t="shared" si="39"/>
        <v>193385633</v>
      </c>
      <c r="S49" s="85">
        <f t="shared" si="39"/>
        <v>173270236</v>
      </c>
      <c r="T49" s="85">
        <f t="shared" si="39"/>
        <v>166626971</v>
      </c>
      <c r="U49" s="85">
        <f t="shared" si="39"/>
        <v>184025878</v>
      </c>
      <c r="V49" s="85">
        <f t="shared" si="39"/>
        <v>209807050</v>
      </c>
      <c r="W49" s="85">
        <f t="shared" si="39"/>
        <v>222858256</v>
      </c>
      <c r="X49" s="85">
        <f t="shared" si="39"/>
        <v>236240662</v>
      </c>
      <c r="Y49" s="85">
        <f t="shared" si="39"/>
        <v>224357935</v>
      </c>
      <c r="Z49" s="85">
        <f t="shared" si="39"/>
        <v>210449855</v>
      </c>
      <c r="AA49" s="85">
        <f t="shared" si="39"/>
        <v>206521919</v>
      </c>
      <c r="AB49" s="85">
        <f t="shared" si="39"/>
        <v>214580812</v>
      </c>
      <c r="AC49" s="85">
        <f t="shared" si="39"/>
        <v>219672935</v>
      </c>
      <c r="AD49" s="85">
        <f t="shared" si="39"/>
        <v>229368683</v>
      </c>
      <c r="AE49" s="85">
        <f t="shared" si="39"/>
        <v>213513148</v>
      </c>
      <c r="AF49" s="85">
        <f t="shared" si="39"/>
        <v>199137252</v>
      </c>
      <c r="AG49" s="85">
        <f t="shared" si="39"/>
        <v>209777448</v>
      </c>
      <c r="AH49" s="85">
        <f t="shared" si="39"/>
        <v>195041244</v>
      </c>
      <c r="AI49" s="85">
        <f t="shared" si="39"/>
        <v>192635790</v>
      </c>
      <c r="AJ49" s="85">
        <f t="shared" si="39"/>
        <v>195964281</v>
      </c>
      <c r="AK49" s="85">
        <f t="shared" si="39"/>
        <v>215810274</v>
      </c>
      <c r="AL49" s="85">
        <f t="shared" si="39"/>
        <v>232097536</v>
      </c>
      <c r="AM49" s="85">
        <f t="shared" si="39"/>
        <v>242425571</v>
      </c>
      <c r="AN49" s="85">
        <f t="shared" si="39"/>
        <v>263996732</v>
      </c>
      <c r="AO49" s="85">
        <f t="shared" si="39"/>
        <v>291486102</v>
      </c>
      <c r="AP49" s="85">
        <f t="shared" si="39"/>
        <v>183637801</v>
      </c>
      <c r="AQ49" s="85">
        <f t="shared" si="39"/>
        <v>214871730</v>
      </c>
      <c r="AR49" s="85">
        <f t="shared" si="39"/>
        <v>231187453</v>
      </c>
      <c r="AS49" s="85">
        <f t="shared" si="39"/>
        <v>223889331</v>
      </c>
      <c r="AT49" s="85">
        <f t="shared" si="39"/>
        <v>236972306</v>
      </c>
      <c r="AU49" s="85">
        <f t="shared" si="39"/>
        <v>265131085</v>
      </c>
      <c r="AV49" s="85">
        <f t="shared" si="39"/>
        <v>260837146</v>
      </c>
      <c r="AW49" s="85">
        <f t="shared" si="39"/>
        <v>250225071</v>
      </c>
      <c r="AX49" s="85">
        <f t="shared" si="39"/>
        <v>263466489</v>
      </c>
      <c r="AY49" s="85">
        <f t="shared" si="39"/>
        <v>277535807</v>
      </c>
      <c r="AZ49" s="85">
        <f t="shared" si="39"/>
        <v>260308383</v>
      </c>
      <c r="BA49" s="85">
        <f t="shared" si="39"/>
        <v>224935799</v>
      </c>
      <c r="BB49" s="85">
        <f t="shared" si="39"/>
        <v>270861046</v>
      </c>
      <c r="BC49" s="85">
        <f t="shared" si="39"/>
        <v>0</v>
      </c>
    </row>
    <row r="50" spans="1:55">
      <c r="A50" s="99">
        <v>201</v>
      </c>
      <c r="B50" s="100" t="s">
        <v>269</v>
      </c>
      <c r="C50" s="91">
        <v>46980053</v>
      </c>
      <c r="D50" s="91">
        <v>50960655</v>
      </c>
      <c r="E50" s="91">
        <v>53796331</v>
      </c>
      <c r="F50" s="91">
        <v>68032544</v>
      </c>
      <c r="G50" s="91">
        <v>95366317</v>
      </c>
      <c r="H50" s="91">
        <v>98889067</v>
      </c>
      <c r="I50" s="91">
        <v>109171843</v>
      </c>
      <c r="J50" s="91">
        <v>114612823</v>
      </c>
      <c r="K50" s="91">
        <v>111998278</v>
      </c>
      <c r="L50" s="91">
        <v>130307826</v>
      </c>
      <c r="M50" s="91">
        <v>161893006</v>
      </c>
      <c r="N50" s="91">
        <v>163624759</v>
      </c>
      <c r="O50" s="91">
        <v>171817114</v>
      </c>
      <c r="P50" s="91">
        <v>169123093</v>
      </c>
      <c r="Q50" s="91">
        <v>184199310</v>
      </c>
      <c r="R50" s="91">
        <v>180658213</v>
      </c>
      <c r="S50" s="91">
        <v>160661596</v>
      </c>
      <c r="T50" s="91">
        <v>153071258</v>
      </c>
      <c r="U50" s="91">
        <v>168927718</v>
      </c>
      <c r="V50" s="91">
        <v>192732293</v>
      </c>
      <c r="W50" s="91">
        <v>203074601</v>
      </c>
      <c r="X50" s="91">
        <v>214767485</v>
      </c>
      <c r="Y50" s="91">
        <v>202618164</v>
      </c>
      <c r="Z50" s="91">
        <v>189256073</v>
      </c>
      <c r="AA50" s="91">
        <v>190478121</v>
      </c>
      <c r="AB50" s="91">
        <v>191834788</v>
      </c>
      <c r="AC50" s="91">
        <v>197904964</v>
      </c>
      <c r="AD50" s="91">
        <v>207655264</v>
      </c>
      <c r="AE50" s="91">
        <v>191452481</v>
      </c>
      <c r="AF50" s="91">
        <v>178635028</v>
      </c>
      <c r="AG50" s="91">
        <v>189125401</v>
      </c>
      <c r="AH50" s="91">
        <v>174349513</v>
      </c>
      <c r="AI50" s="91">
        <v>173075959</v>
      </c>
      <c r="AJ50" s="91">
        <v>175396670</v>
      </c>
      <c r="AK50" s="91">
        <v>193521854</v>
      </c>
      <c r="AL50" s="91">
        <v>209365842</v>
      </c>
      <c r="AM50" s="91">
        <v>218856094</v>
      </c>
      <c r="AN50" s="91">
        <v>238546989</v>
      </c>
      <c r="AO50" s="91">
        <v>265213737</v>
      </c>
      <c r="AP50" s="91">
        <v>161615056</v>
      </c>
      <c r="AQ50" s="91">
        <v>190357733</v>
      </c>
      <c r="AR50" s="91">
        <v>207772600</v>
      </c>
      <c r="AS50" s="91">
        <v>202813472</v>
      </c>
      <c r="AT50" s="91">
        <v>213760733</v>
      </c>
      <c r="AU50" s="91">
        <v>240874041</v>
      </c>
      <c r="AV50" s="91">
        <v>234955804</v>
      </c>
      <c r="AW50" s="91">
        <v>223319948</v>
      </c>
      <c r="AX50" s="91">
        <v>235733208</v>
      </c>
      <c r="AY50" s="91">
        <v>248695117</v>
      </c>
      <c r="AZ50" s="91">
        <v>233391158</v>
      </c>
      <c r="BA50" s="91">
        <v>199109038</v>
      </c>
      <c r="BB50" s="91">
        <f t="shared" ref="BB50:BB53" si="40">VLOOKUP(B50,$BA$76:$BB$124,2,FALSE)</f>
        <v>243463496</v>
      </c>
      <c r="BC50" s="91"/>
    </row>
    <row r="51" spans="1:55">
      <c r="A51" s="93">
        <v>442</v>
      </c>
      <c r="B51" s="97" t="s">
        <v>91</v>
      </c>
      <c r="C51" s="91">
        <v>69825</v>
      </c>
      <c r="D51" s="91">
        <v>94717</v>
      </c>
      <c r="E51" s="91">
        <v>69431</v>
      </c>
      <c r="F51" s="91">
        <v>44947</v>
      </c>
      <c r="G51" s="91">
        <v>276735</v>
      </c>
      <c r="H51" s="91">
        <v>515883</v>
      </c>
      <c r="I51" s="91">
        <v>824747</v>
      </c>
      <c r="J51" s="91">
        <v>826644</v>
      </c>
      <c r="K51" s="91">
        <v>1011056</v>
      </c>
      <c r="L51" s="91">
        <v>1058288</v>
      </c>
      <c r="M51" s="91">
        <v>1587873</v>
      </c>
      <c r="N51" s="91">
        <v>1817878</v>
      </c>
      <c r="O51" s="91">
        <v>1748817</v>
      </c>
      <c r="P51" s="91">
        <v>1665757</v>
      </c>
      <c r="Q51" s="91">
        <v>1937415</v>
      </c>
      <c r="R51" s="91">
        <v>2439811</v>
      </c>
      <c r="S51" s="91">
        <v>2237332</v>
      </c>
      <c r="T51" s="91">
        <v>2533168</v>
      </c>
      <c r="U51" s="91">
        <v>2847606</v>
      </c>
      <c r="V51" s="91">
        <v>3207038</v>
      </c>
      <c r="W51" s="91">
        <v>3425604</v>
      </c>
      <c r="X51" s="91">
        <v>3292598</v>
      </c>
      <c r="Y51" s="91">
        <v>2784687</v>
      </c>
      <c r="Z51" s="91">
        <v>2425732</v>
      </c>
      <c r="AA51" s="91">
        <v>2293039</v>
      </c>
      <c r="AB51" s="91">
        <v>2580673</v>
      </c>
      <c r="AC51" s="91">
        <v>2834126</v>
      </c>
      <c r="AD51" s="91">
        <v>2919420</v>
      </c>
      <c r="AE51" s="91">
        <v>2618693</v>
      </c>
      <c r="AF51" s="91">
        <v>2372868</v>
      </c>
      <c r="AG51" s="91">
        <v>2523520</v>
      </c>
      <c r="AH51" s="91">
        <v>2344455</v>
      </c>
      <c r="AI51" s="91">
        <v>2122359</v>
      </c>
      <c r="AJ51" s="91">
        <v>2111420</v>
      </c>
      <c r="AK51" s="91">
        <v>2749419</v>
      </c>
      <c r="AL51" s="91">
        <v>2994885</v>
      </c>
      <c r="AM51" s="91">
        <v>3362272</v>
      </c>
      <c r="AN51" s="91">
        <v>3348434</v>
      </c>
      <c r="AO51" s="91">
        <v>3492882</v>
      </c>
      <c r="AP51" s="91">
        <v>2985399</v>
      </c>
      <c r="AQ51" s="91">
        <v>2812938</v>
      </c>
      <c r="AR51" s="91">
        <v>2462849</v>
      </c>
      <c r="AS51" s="91">
        <v>2840218</v>
      </c>
      <c r="AT51" s="91">
        <v>2807767</v>
      </c>
      <c r="AU51" s="91">
        <v>2828299</v>
      </c>
      <c r="AV51" s="91">
        <v>2695622</v>
      </c>
      <c r="AW51" s="91">
        <v>2906177</v>
      </c>
      <c r="AX51" s="91">
        <v>3119814</v>
      </c>
      <c r="AY51" s="91">
        <v>3282648</v>
      </c>
      <c r="AZ51" s="91">
        <v>3290922</v>
      </c>
      <c r="BA51" s="91">
        <v>3106378</v>
      </c>
      <c r="BB51" s="91">
        <f t="shared" si="40"/>
        <v>3509132</v>
      </c>
      <c r="BC51" s="91"/>
    </row>
    <row r="52" spans="1:55">
      <c r="A52" s="93">
        <v>443</v>
      </c>
      <c r="B52" s="97" t="s">
        <v>92</v>
      </c>
      <c r="C52" s="91">
        <v>325702</v>
      </c>
      <c r="D52" s="91">
        <v>369212</v>
      </c>
      <c r="E52" s="91">
        <v>499445</v>
      </c>
      <c r="F52" s="91">
        <v>627218</v>
      </c>
      <c r="G52" s="91">
        <v>772348</v>
      </c>
      <c r="H52" s="91">
        <v>1319441</v>
      </c>
      <c r="I52" s="91">
        <v>1568251</v>
      </c>
      <c r="J52" s="91">
        <v>2570075</v>
      </c>
      <c r="K52" s="91">
        <v>2903541</v>
      </c>
      <c r="L52" s="91">
        <v>3507316</v>
      </c>
      <c r="M52" s="91">
        <v>4862410</v>
      </c>
      <c r="N52" s="91">
        <v>5875316</v>
      </c>
      <c r="O52" s="91">
        <v>6817355</v>
      </c>
      <c r="P52" s="91">
        <v>7523263</v>
      </c>
      <c r="Q52" s="91">
        <v>8021201</v>
      </c>
      <c r="R52" s="91">
        <v>9400809</v>
      </c>
      <c r="S52" s="91">
        <v>9429119</v>
      </c>
      <c r="T52" s="91">
        <v>10202408</v>
      </c>
      <c r="U52" s="91">
        <v>11379327</v>
      </c>
      <c r="V52" s="91">
        <v>12876857</v>
      </c>
      <c r="W52" s="91">
        <v>15382715</v>
      </c>
      <c r="X52" s="91">
        <v>17183582</v>
      </c>
      <c r="Y52" s="91">
        <v>17881507</v>
      </c>
      <c r="Z52" s="91">
        <v>17613152</v>
      </c>
      <c r="AA52" s="91">
        <v>12778845</v>
      </c>
      <c r="AB52" s="91">
        <v>19080840</v>
      </c>
      <c r="AC52" s="91">
        <v>17834827</v>
      </c>
      <c r="AD52" s="91">
        <v>17647049</v>
      </c>
      <c r="AE52" s="91">
        <v>18271785</v>
      </c>
      <c r="AF52" s="91">
        <v>16916055</v>
      </c>
      <c r="AG52" s="91">
        <v>16956761</v>
      </c>
      <c r="AH52" s="91">
        <v>17260654</v>
      </c>
      <c r="AI52" s="91">
        <v>16392855</v>
      </c>
      <c r="AJ52" s="91">
        <v>17104523</v>
      </c>
      <c r="AK52" s="91">
        <v>18234457</v>
      </c>
      <c r="AL52" s="91">
        <v>17887349</v>
      </c>
      <c r="AM52" s="91">
        <v>18497653</v>
      </c>
      <c r="AN52" s="91">
        <v>20382905</v>
      </c>
      <c r="AO52" s="91">
        <v>20877417</v>
      </c>
      <c r="AP52" s="91">
        <v>16897645</v>
      </c>
      <c r="AQ52" s="91">
        <v>19649680</v>
      </c>
      <c r="AR52" s="91">
        <v>18809364</v>
      </c>
      <c r="AS52" s="91">
        <v>16271834</v>
      </c>
      <c r="AT52" s="91">
        <v>18436072</v>
      </c>
      <c r="AU52" s="91">
        <v>19496247</v>
      </c>
      <c r="AV52" s="91">
        <v>20880237</v>
      </c>
      <c r="AW52" s="91">
        <v>21838913</v>
      </c>
      <c r="AX52" s="91">
        <v>22380954</v>
      </c>
      <c r="AY52" s="91">
        <v>23237444</v>
      </c>
      <c r="AZ52" s="91">
        <v>20977033</v>
      </c>
      <c r="BA52" s="91">
        <v>19994461</v>
      </c>
      <c r="BB52" s="91">
        <f t="shared" si="40"/>
        <v>20990906</v>
      </c>
      <c r="BC52" s="91"/>
    </row>
    <row r="53" spans="1:55">
      <c r="A53" s="93">
        <v>446</v>
      </c>
      <c r="B53" s="97" t="s">
        <v>270</v>
      </c>
      <c r="C53" s="91">
        <v>163945</v>
      </c>
      <c r="D53" s="91">
        <v>188796</v>
      </c>
      <c r="E53" s="91">
        <v>255589</v>
      </c>
      <c r="F53" s="91">
        <v>252285</v>
      </c>
      <c r="G53" s="91">
        <v>301511</v>
      </c>
      <c r="H53" s="91">
        <v>545533</v>
      </c>
      <c r="I53" s="91">
        <v>578154</v>
      </c>
      <c r="J53" s="91">
        <v>772788</v>
      </c>
      <c r="K53" s="91">
        <v>709607</v>
      </c>
      <c r="L53" s="91">
        <v>721263</v>
      </c>
      <c r="M53" s="91">
        <v>756603</v>
      </c>
      <c r="N53" s="91">
        <v>788374</v>
      </c>
      <c r="O53" s="91">
        <v>834956</v>
      </c>
      <c r="P53" s="91">
        <v>829615</v>
      </c>
      <c r="Q53" s="91">
        <v>867669</v>
      </c>
      <c r="R53" s="91">
        <v>886800</v>
      </c>
      <c r="S53" s="91">
        <v>942189</v>
      </c>
      <c r="T53" s="91">
        <v>820137</v>
      </c>
      <c r="U53" s="91">
        <v>871227</v>
      </c>
      <c r="V53" s="91">
        <v>990862</v>
      </c>
      <c r="W53" s="91">
        <v>975336</v>
      </c>
      <c r="X53" s="91">
        <v>996997</v>
      </c>
      <c r="Y53" s="91">
        <v>1073577</v>
      </c>
      <c r="Z53" s="91">
        <v>1154898</v>
      </c>
      <c r="AA53" s="91">
        <v>971914</v>
      </c>
      <c r="AB53" s="91">
        <v>1084511</v>
      </c>
      <c r="AC53" s="91">
        <v>1099018</v>
      </c>
      <c r="AD53" s="91">
        <v>1146950</v>
      </c>
      <c r="AE53" s="91">
        <v>1170189</v>
      </c>
      <c r="AF53" s="91">
        <v>1213301</v>
      </c>
      <c r="AG53" s="91">
        <v>1171766</v>
      </c>
      <c r="AH53" s="91">
        <v>1086622</v>
      </c>
      <c r="AI53" s="91">
        <v>1044617</v>
      </c>
      <c r="AJ53" s="91">
        <v>1351668</v>
      </c>
      <c r="AK53" s="91">
        <v>1304544</v>
      </c>
      <c r="AL53" s="91">
        <v>1849460</v>
      </c>
      <c r="AM53" s="91">
        <v>1709552</v>
      </c>
      <c r="AN53" s="91">
        <v>1718404</v>
      </c>
      <c r="AO53" s="91">
        <v>1902066</v>
      </c>
      <c r="AP53" s="91">
        <v>2139701</v>
      </c>
      <c r="AQ53" s="91">
        <v>2051379</v>
      </c>
      <c r="AR53" s="91">
        <v>2142640</v>
      </c>
      <c r="AS53" s="91">
        <v>1963807</v>
      </c>
      <c r="AT53" s="91">
        <v>1967734</v>
      </c>
      <c r="AU53" s="91">
        <v>1932498</v>
      </c>
      <c r="AV53" s="91">
        <v>2305483</v>
      </c>
      <c r="AW53" s="91">
        <v>2160033</v>
      </c>
      <c r="AX53" s="91">
        <v>2232513</v>
      </c>
      <c r="AY53" s="91">
        <v>2320598</v>
      </c>
      <c r="AZ53" s="91">
        <v>2649270</v>
      </c>
      <c r="BA53" s="91">
        <v>2725922</v>
      </c>
      <c r="BB53" s="91">
        <f t="shared" si="40"/>
        <v>2897512</v>
      </c>
      <c r="BC53" s="91"/>
    </row>
    <row r="54" spans="1:55">
      <c r="A54" s="83"/>
      <c r="B54" s="98" t="s">
        <v>271</v>
      </c>
      <c r="C54" s="85">
        <f t="shared" ref="C54:L54" si="41">SUM(C55:C61)</f>
        <v>20802416</v>
      </c>
      <c r="D54" s="85">
        <f t="shared" si="41"/>
        <v>22303530</v>
      </c>
      <c r="E54" s="85">
        <f t="shared" si="41"/>
        <v>24330951</v>
      </c>
      <c r="F54" s="85">
        <f t="shared" si="41"/>
        <v>31337464</v>
      </c>
      <c r="G54" s="85">
        <f t="shared" si="41"/>
        <v>37867459</v>
      </c>
      <c r="H54" s="85">
        <f t="shared" si="41"/>
        <v>44917181</v>
      </c>
      <c r="I54" s="85">
        <f t="shared" si="41"/>
        <v>52891333</v>
      </c>
      <c r="J54" s="85">
        <f t="shared" si="41"/>
        <v>52571474</v>
      </c>
      <c r="K54" s="85">
        <f t="shared" si="41"/>
        <v>53072205</v>
      </c>
      <c r="L54" s="85">
        <f t="shared" si="41"/>
        <v>58325351</v>
      </c>
      <c r="M54" s="85">
        <f>SUM(M55:M61)</f>
        <v>67318749</v>
      </c>
      <c r="N54" s="85">
        <f t="shared" ref="N54:BC54" si="42">SUM(N55:N61)</f>
        <v>70827752</v>
      </c>
      <c r="O54" s="85">
        <f t="shared" si="42"/>
        <v>69045948</v>
      </c>
      <c r="P54" s="85">
        <f t="shared" si="42"/>
        <v>72199996</v>
      </c>
      <c r="Q54" s="85">
        <f t="shared" si="42"/>
        <v>74858340</v>
      </c>
      <c r="R54" s="85">
        <f t="shared" si="42"/>
        <v>75662332</v>
      </c>
      <c r="S54" s="85">
        <f t="shared" si="42"/>
        <v>76112587</v>
      </c>
      <c r="T54" s="85">
        <f t="shared" si="42"/>
        <v>79022828</v>
      </c>
      <c r="U54" s="85">
        <f t="shared" si="42"/>
        <v>80898703</v>
      </c>
      <c r="V54" s="85">
        <f t="shared" si="42"/>
        <v>87102847</v>
      </c>
      <c r="W54" s="85">
        <f t="shared" si="42"/>
        <v>90754628</v>
      </c>
      <c r="X54" s="85">
        <f t="shared" si="42"/>
        <v>99566867</v>
      </c>
      <c r="Y54" s="85">
        <f t="shared" si="42"/>
        <v>99203655</v>
      </c>
      <c r="Z54" s="85">
        <f t="shared" si="42"/>
        <v>97958270</v>
      </c>
      <c r="AA54" s="85">
        <f t="shared" si="42"/>
        <v>92814610</v>
      </c>
      <c r="AB54" s="85">
        <f t="shared" si="42"/>
        <v>103406184</v>
      </c>
      <c r="AC54" s="85">
        <f t="shared" si="42"/>
        <v>101149999</v>
      </c>
      <c r="AD54" s="85">
        <f t="shared" si="42"/>
        <v>108656933</v>
      </c>
      <c r="AE54" s="85">
        <f t="shared" si="42"/>
        <v>99062899</v>
      </c>
      <c r="AF54" s="85">
        <f t="shared" si="42"/>
        <v>108115624</v>
      </c>
      <c r="AG54" s="85">
        <f t="shared" si="42"/>
        <v>106616306</v>
      </c>
      <c r="AH54" s="85">
        <f t="shared" si="42"/>
        <v>92377789</v>
      </c>
      <c r="AI54" s="85">
        <f t="shared" si="42"/>
        <v>94179752</v>
      </c>
      <c r="AJ54" s="85">
        <f t="shared" si="42"/>
        <v>92235105</v>
      </c>
      <c r="AK54" s="85">
        <f t="shared" si="42"/>
        <v>91987547</v>
      </c>
      <c r="AL54" s="85">
        <f t="shared" si="42"/>
        <v>90699570</v>
      </c>
      <c r="AM54" s="85">
        <f t="shared" si="42"/>
        <v>97828325</v>
      </c>
      <c r="AN54" s="85">
        <f t="shared" si="42"/>
        <v>106657159</v>
      </c>
      <c r="AO54" s="85">
        <f t="shared" si="42"/>
        <v>106800361</v>
      </c>
      <c r="AP54" s="85">
        <f t="shared" si="42"/>
        <v>91641408</v>
      </c>
      <c r="AQ54" s="85">
        <f t="shared" si="42"/>
        <v>92894920</v>
      </c>
      <c r="AR54" s="85">
        <f t="shared" si="42"/>
        <v>89937788</v>
      </c>
      <c r="AS54" s="85">
        <f t="shared" si="42"/>
        <v>94007651</v>
      </c>
      <c r="AT54" s="85">
        <f t="shared" si="42"/>
        <v>94821566</v>
      </c>
      <c r="AU54" s="85">
        <f t="shared" si="42"/>
        <v>102149879</v>
      </c>
      <c r="AV54" s="85">
        <f t="shared" si="42"/>
        <v>113158601</v>
      </c>
      <c r="AW54" s="85">
        <f t="shared" si="42"/>
        <v>107805632</v>
      </c>
      <c r="AX54" s="85">
        <f t="shared" si="42"/>
        <v>111551625</v>
      </c>
      <c r="AY54" s="85">
        <f t="shared" si="42"/>
        <v>118350629</v>
      </c>
      <c r="AZ54" s="85">
        <f t="shared" si="42"/>
        <v>109975614</v>
      </c>
      <c r="BA54" s="85">
        <f t="shared" si="42"/>
        <v>113644914</v>
      </c>
      <c r="BB54" s="85">
        <f t="shared" si="42"/>
        <v>113473198</v>
      </c>
      <c r="BC54" s="85">
        <f t="shared" si="42"/>
        <v>0</v>
      </c>
    </row>
    <row r="55" spans="1:55">
      <c r="A55" s="93">
        <v>208</v>
      </c>
      <c r="B55" s="97" t="s">
        <v>76</v>
      </c>
      <c r="C55" s="91">
        <v>7612339</v>
      </c>
      <c r="D55" s="91">
        <v>8452973</v>
      </c>
      <c r="E55" s="91">
        <v>8041469</v>
      </c>
      <c r="F55" s="91">
        <v>9846012</v>
      </c>
      <c r="G55" s="91">
        <v>11655135</v>
      </c>
      <c r="H55" s="91">
        <v>11913767</v>
      </c>
      <c r="I55" s="91">
        <v>15313598</v>
      </c>
      <c r="J55" s="91">
        <v>13570776</v>
      </c>
      <c r="K55" s="91">
        <v>10264833</v>
      </c>
      <c r="L55" s="91">
        <v>10784721</v>
      </c>
      <c r="M55" s="91">
        <v>12936586</v>
      </c>
      <c r="N55" s="91">
        <v>13347923</v>
      </c>
      <c r="O55" s="91">
        <v>12997307</v>
      </c>
      <c r="P55" s="91">
        <v>16785930</v>
      </c>
      <c r="Q55" s="91">
        <v>13601097</v>
      </c>
      <c r="R55" s="91">
        <v>12459029</v>
      </c>
      <c r="S55" s="91">
        <v>13011184</v>
      </c>
      <c r="T55" s="91">
        <v>12991759</v>
      </c>
      <c r="U55" s="91">
        <v>7740281</v>
      </c>
      <c r="V55" s="91">
        <v>9297984</v>
      </c>
      <c r="W55" s="91">
        <v>11425927</v>
      </c>
      <c r="X55" s="91">
        <v>14751351</v>
      </c>
      <c r="Y55" s="91">
        <v>14556283</v>
      </c>
      <c r="Z55" s="91">
        <v>13922883</v>
      </c>
      <c r="AA55" s="91">
        <v>12616255</v>
      </c>
      <c r="AB55" s="91">
        <v>16057303</v>
      </c>
      <c r="AC55" s="91">
        <v>14606036</v>
      </c>
      <c r="AD55" s="91">
        <v>16217999</v>
      </c>
      <c r="AE55" s="91">
        <v>12239718</v>
      </c>
      <c r="AF55" s="91">
        <v>21116050</v>
      </c>
      <c r="AG55" s="91">
        <v>14994583</v>
      </c>
      <c r="AH55" s="91">
        <v>12374736</v>
      </c>
      <c r="AI55" s="91">
        <v>10874999</v>
      </c>
      <c r="AJ55" s="91">
        <v>8256271</v>
      </c>
      <c r="AK55" s="91">
        <v>8850633</v>
      </c>
      <c r="AL55" s="91">
        <v>8907902</v>
      </c>
      <c r="AM55" s="91">
        <v>10844146</v>
      </c>
      <c r="AN55" s="91">
        <v>12844417</v>
      </c>
      <c r="AO55" s="91">
        <v>11920261</v>
      </c>
      <c r="AP55" s="91">
        <v>11186061</v>
      </c>
      <c r="AQ55" s="91">
        <v>8827217</v>
      </c>
      <c r="AR55" s="91">
        <v>7425552</v>
      </c>
      <c r="AS55" s="91">
        <v>9041993</v>
      </c>
      <c r="AT55" s="91">
        <v>7396930</v>
      </c>
      <c r="AU55" s="91">
        <v>9256769</v>
      </c>
      <c r="AV55" s="91">
        <v>21536235</v>
      </c>
      <c r="AW55" s="91">
        <v>9878118</v>
      </c>
      <c r="AX55" s="91">
        <v>9700108</v>
      </c>
      <c r="AY55" s="91">
        <v>13813233</v>
      </c>
      <c r="AZ55" s="91">
        <v>11348114</v>
      </c>
      <c r="BA55" s="91">
        <v>15728627</v>
      </c>
      <c r="BB55" s="91">
        <f t="shared" ref="BB55:BB61" si="43">VLOOKUP(B55,$BA$76:$BB$124,2,FALSE)</f>
        <v>16411631</v>
      </c>
      <c r="BC55" s="91"/>
    </row>
    <row r="56" spans="1:55">
      <c r="A56" s="93">
        <v>212</v>
      </c>
      <c r="B56" s="97" t="s">
        <v>79</v>
      </c>
      <c r="C56" s="91">
        <v>4152314</v>
      </c>
      <c r="D56" s="91">
        <v>4390484</v>
      </c>
      <c r="E56" s="91">
        <v>5097643</v>
      </c>
      <c r="F56" s="91">
        <v>6839282</v>
      </c>
      <c r="G56" s="91">
        <v>9006143</v>
      </c>
      <c r="H56" s="91">
        <v>9677115</v>
      </c>
      <c r="I56" s="91">
        <v>10758587</v>
      </c>
      <c r="J56" s="91">
        <v>12646010</v>
      </c>
      <c r="K56" s="91">
        <v>14013232</v>
      </c>
      <c r="L56" s="91">
        <v>16526916</v>
      </c>
      <c r="M56" s="91">
        <v>18943826</v>
      </c>
      <c r="N56" s="91">
        <v>18597465</v>
      </c>
      <c r="O56" s="91">
        <v>18023842</v>
      </c>
      <c r="P56" s="91">
        <v>16891509</v>
      </c>
      <c r="Q56" s="91">
        <v>17819466</v>
      </c>
      <c r="R56" s="91">
        <v>17286792</v>
      </c>
      <c r="S56" s="91">
        <v>17516495</v>
      </c>
      <c r="T56" s="91">
        <v>17308625</v>
      </c>
      <c r="U56" s="91">
        <v>18940283</v>
      </c>
      <c r="V56" s="91">
        <v>19488487</v>
      </c>
      <c r="W56" s="91">
        <v>21332865</v>
      </c>
      <c r="X56" s="91">
        <v>22341896</v>
      </c>
      <c r="Y56" s="91">
        <v>21498768</v>
      </c>
      <c r="Z56" s="91">
        <v>20767677</v>
      </c>
      <c r="AA56" s="91">
        <v>17568888</v>
      </c>
      <c r="AB56" s="91">
        <v>21432037</v>
      </c>
      <c r="AC56" s="91">
        <v>21809664</v>
      </c>
      <c r="AD56" s="91">
        <v>22877409</v>
      </c>
      <c r="AE56" s="91">
        <v>23572149</v>
      </c>
      <c r="AF56" s="91">
        <v>23581090</v>
      </c>
      <c r="AG56" s="91">
        <v>24693401</v>
      </c>
      <c r="AH56" s="91">
        <v>23056684</v>
      </c>
      <c r="AI56" s="91">
        <v>22943075</v>
      </c>
      <c r="AJ56" s="91">
        <v>22931155</v>
      </c>
      <c r="AK56" s="91">
        <v>23517881</v>
      </c>
      <c r="AL56" s="91">
        <v>22609285</v>
      </c>
      <c r="AM56" s="91">
        <v>25404538</v>
      </c>
      <c r="AN56" s="91">
        <v>28122557</v>
      </c>
      <c r="AO56" s="91">
        <v>26838202</v>
      </c>
      <c r="AP56" s="91">
        <v>25036118</v>
      </c>
      <c r="AQ56" s="91">
        <v>24017823</v>
      </c>
      <c r="AR56" s="91">
        <v>23097877</v>
      </c>
      <c r="AS56" s="91">
        <v>25145806</v>
      </c>
      <c r="AT56" s="91">
        <v>25235444</v>
      </c>
      <c r="AU56" s="91">
        <v>26587288</v>
      </c>
      <c r="AV56" s="91">
        <v>27051721</v>
      </c>
      <c r="AW56" s="91">
        <v>27368573</v>
      </c>
      <c r="AX56" s="91">
        <v>28932066</v>
      </c>
      <c r="AY56" s="91">
        <v>30546789</v>
      </c>
      <c r="AZ56" s="91">
        <v>30001195</v>
      </c>
      <c r="BA56" s="91">
        <v>30697234</v>
      </c>
      <c r="BB56" s="91">
        <f t="shared" si="43"/>
        <v>28360309</v>
      </c>
      <c r="BC56" s="91"/>
    </row>
    <row r="57" spans="1:55">
      <c r="A57" s="93">
        <v>227</v>
      </c>
      <c r="B57" s="97" t="s">
        <v>272</v>
      </c>
      <c r="C57" s="91">
        <v>1448672</v>
      </c>
      <c r="D57" s="91">
        <v>1604636</v>
      </c>
      <c r="E57" s="91">
        <v>1792063</v>
      </c>
      <c r="F57" s="91">
        <v>2520595</v>
      </c>
      <c r="G57" s="91">
        <v>2800497</v>
      </c>
      <c r="H57" s="91">
        <v>3365020</v>
      </c>
      <c r="I57" s="91">
        <v>3753707</v>
      </c>
      <c r="J57" s="91">
        <v>4051319</v>
      </c>
      <c r="K57" s="91">
        <v>4471708</v>
      </c>
      <c r="L57" s="91">
        <v>5189480</v>
      </c>
      <c r="M57" s="91">
        <v>5406020</v>
      </c>
      <c r="N57" s="91">
        <v>6251250</v>
      </c>
      <c r="O57" s="91">
        <v>5669901</v>
      </c>
      <c r="P57" s="91">
        <v>5888110</v>
      </c>
      <c r="Q57" s="91">
        <v>6204244</v>
      </c>
      <c r="R57" s="91">
        <v>6121943</v>
      </c>
      <c r="S57" s="91">
        <v>6457418</v>
      </c>
      <c r="T57" s="91">
        <v>6568067</v>
      </c>
      <c r="U57" s="91">
        <v>7659104</v>
      </c>
      <c r="V57" s="91">
        <v>8338363</v>
      </c>
      <c r="W57" s="91">
        <v>9106099</v>
      </c>
      <c r="X57" s="91">
        <v>9650564</v>
      </c>
      <c r="Y57" s="91">
        <v>9259450</v>
      </c>
      <c r="Z57" s="91">
        <v>9482094</v>
      </c>
      <c r="AA57" s="91">
        <v>8461921</v>
      </c>
      <c r="AB57" s="91">
        <v>9534146</v>
      </c>
      <c r="AC57" s="91">
        <v>9250400</v>
      </c>
      <c r="AD57" s="91">
        <v>10647395</v>
      </c>
      <c r="AE57" s="91">
        <v>8923187</v>
      </c>
      <c r="AF57" s="91">
        <v>8682119</v>
      </c>
      <c r="AG57" s="91">
        <v>8834246</v>
      </c>
      <c r="AH57" s="91">
        <v>8104176</v>
      </c>
      <c r="AI57" s="91">
        <v>7589915</v>
      </c>
      <c r="AJ57" s="91">
        <v>7504388</v>
      </c>
      <c r="AK57" s="91">
        <v>7688460</v>
      </c>
      <c r="AL57" s="91">
        <v>7129863</v>
      </c>
      <c r="AM57" s="91">
        <v>7343582</v>
      </c>
      <c r="AN57" s="91">
        <v>7773024</v>
      </c>
      <c r="AO57" s="91">
        <v>7607468</v>
      </c>
      <c r="AP57" s="91">
        <v>6581329</v>
      </c>
      <c r="AQ57" s="91">
        <v>6530280</v>
      </c>
      <c r="AR57" s="91">
        <v>5922866</v>
      </c>
      <c r="AS57" s="91">
        <v>6520287</v>
      </c>
      <c r="AT57" s="91">
        <v>6374709</v>
      </c>
      <c r="AU57" s="91">
        <v>6373539</v>
      </c>
      <c r="AV57" s="91">
        <v>5685898</v>
      </c>
      <c r="AW57" s="91">
        <v>6104227</v>
      </c>
      <c r="AX57" s="91">
        <v>6324487</v>
      </c>
      <c r="AY57" s="91">
        <v>6765294</v>
      </c>
      <c r="AZ57" s="91">
        <v>6559469</v>
      </c>
      <c r="BA57" s="91">
        <v>5733517</v>
      </c>
      <c r="BB57" s="91">
        <f t="shared" si="43"/>
        <v>6237938</v>
      </c>
      <c r="BC57" s="91"/>
    </row>
    <row r="58" spans="1:55">
      <c r="A58" s="93">
        <v>229</v>
      </c>
      <c r="B58" s="97" t="s">
        <v>273</v>
      </c>
      <c r="C58" s="91">
        <v>4479991</v>
      </c>
      <c r="D58" s="91">
        <v>5093087</v>
      </c>
      <c r="E58" s="91">
        <v>5732293</v>
      </c>
      <c r="F58" s="91">
        <v>7729861</v>
      </c>
      <c r="G58" s="91">
        <v>9856024</v>
      </c>
      <c r="H58" s="91">
        <v>13608295</v>
      </c>
      <c r="I58" s="91">
        <v>14869488</v>
      </c>
      <c r="J58" s="91">
        <v>14900057</v>
      </c>
      <c r="K58" s="91">
        <v>16092760</v>
      </c>
      <c r="L58" s="91">
        <v>17500023</v>
      </c>
      <c r="M58" s="91">
        <v>20237140</v>
      </c>
      <c r="N58" s="91">
        <v>21972612</v>
      </c>
      <c r="O58" s="91">
        <v>21679975</v>
      </c>
      <c r="P58" s="91">
        <v>21556034</v>
      </c>
      <c r="Q58" s="91">
        <v>23663090</v>
      </c>
      <c r="R58" s="91">
        <v>24754929</v>
      </c>
      <c r="S58" s="91">
        <v>24380632</v>
      </c>
      <c r="T58" s="91">
        <v>24467670</v>
      </c>
      <c r="U58" s="91">
        <v>26131157</v>
      </c>
      <c r="V58" s="91">
        <v>27811937</v>
      </c>
      <c r="W58" s="91">
        <v>30155465</v>
      </c>
      <c r="X58" s="91">
        <v>32860813</v>
      </c>
      <c r="Y58" s="91">
        <v>33242941</v>
      </c>
      <c r="Z58" s="91">
        <v>32756865</v>
      </c>
      <c r="AA58" s="91">
        <v>31555673</v>
      </c>
      <c r="AB58" s="91">
        <v>33048461</v>
      </c>
      <c r="AC58" s="91">
        <v>32219747</v>
      </c>
      <c r="AD58" s="91">
        <v>33514364</v>
      </c>
      <c r="AE58" s="91">
        <v>31751313</v>
      </c>
      <c r="AF58" s="91">
        <v>30467362</v>
      </c>
      <c r="AG58" s="91">
        <v>31299654</v>
      </c>
      <c r="AH58" s="91">
        <v>27786552</v>
      </c>
      <c r="AI58" s="91">
        <v>29787174</v>
      </c>
      <c r="AJ58" s="91">
        <v>31975769</v>
      </c>
      <c r="AK58" s="91">
        <v>31346467</v>
      </c>
      <c r="AL58" s="91">
        <v>32323735</v>
      </c>
      <c r="AM58" s="91">
        <v>32864549</v>
      </c>
      <c r="AN58" s="91">
        <v>36112662</v>
      </c>
      <c r="AO58" s="91">
        <v>38596171</v>
      </c>
      <c r="AP58" s="91">
        <v>31561084</v>
      </c>
      <c r="AQ58" s="91">
        <v>33050529</v>
      </c>
      <c r="AR58" s="91">
        <v>37492489</v>
      </c>
      <c r="AS58" s="91">
        <v>36089480</v>
      </c>
      <c r="AT58" s="91">
        <v>37165646</v>
      </c>
      <c r="AU58" s="91">
        <v>37322488</v>
      </c>
      <c r="AV58" s="91">
        <v>39897105</v>
      </c>
      <c r="AW58" s="91">
        <v>43143583</v>
      </c>
      <c r="AX58" s="91">
        <v>43925033</v>
      </c>
      <c r="AY58" s="91">
        <v>44650739</v>
      </c>
      <c r="AZ58" s="91">
        <v>41164629</v>
      </c>
      <c r="BA58" s="91">
        <v>40536020</v>
      </c>
      <c r="BB58" s="91">
        <f t="shared" si="43"/>
        <v>39935035</v>
      </c>
      <c r="BC58" s="91"/>
    </row>
    <row r="59" spans="1:55">
      <c r="A59" s="93">
        <v>464</v>
      </c>
      <c r="B59" s="97" t="s">
        <v>93</v>
      </c>
      <c r="C59" s="91">
        <v>2590219</v>
      </c>
      <c r="D59" s="91">
        <v>2145636</v>
      </c>
      <c r="E59" s="91">
        <v>2924937</v>
      </c>
      <c r="F59" s="91">
        <v>3293122</v>
      </c>
      <c r="G59" s="91">
        <v>3277451</v>
      </c>
      <c r="H59" s="91">
        <v>4848191</v>
      </c>
      <c r="I59" s="91">
        <v>6374034</v>
      </c>
      <c r="J59" s="91">
        <v>5175913</v>
      </c>
      <c r="K59" s="91">
        <v>5803042</v>
      </c>
      <c r="L59" s="91">
        <v>5868514</v>
      </c>
      <c r="M59" s="91">
        <v>6372872</v>
      </c>
      <c r="N59" s="91">
        <v>7774457</v>
      </c>
      <c r="O59" s="91">
        <v>7738196</v>
      </c>
      <c r="P59" s="91">
        <v>8002329</v>
      </c>
      <c r="Q59" s="91">
        <v>9891543</v>
      </c>
      <c r="R59" s="91">
        <v>11411095</v>
      </c>
      <c r="S59" s="91">
        <v>10832868</v>
      </c>
      <c r="T59" s="91">
        <v>13747131</v>
      </c>
      <c r="U59" s="91">
        <v>15858707</v>
      </c>
      <c r="V59" s="91">
        <v>17157191</v>
      </c>
      <c r="W59" s="91">
        <v>13803893</v>
      </c>
      <c r="X59" s="91">
        <v>14490195</v>
      </c>
      <c r="Y59" s="91">
        <v>15378248</v>
      </c>
      <c r="Z59" s="91">
        <v>15842564</v>
      </c>
      <c r="AA59" s="91">
        <v>17230298</v>
      </c>
      <c r="AB59" s="91">
        <v>18128943</v>
      </c>
      <c r="AC59" s="91">
        <v>17732264</v>
      </c>
      <c r="AD59" s="91">
        <v>19753190</v>
      </c>
      <c r="AE59" s="91">
        <v>17182458</v>
      </c>
      <c r="AF59" s="91">
        <v>19373944</v>
      </c>
      <c r="AG59" s="91">
        <v>21799375</v>
      </c>
      <c r="AH59" s="91">
        <v>16278474</v>
      </c>
      <c r="AI59" s="91">
        <v>18373844</v>
      </c>
      <c r="AJ59" s="91">
        <v>16850593</v>
      </c>
      <c r="AK59" s="91">
        <v>14856394</v>
      </c>
      <c r="AL59" s="91">
        <v>14708954</v>
      </c>
      <c r="AM59" s="91">
        <v>16294587</v>
      </c>
      <c r="AN59" s="91">
        <v>16495239</v>
      </c>
      <c r="AO59" s="91">
        <v>15527970</v>
      </c>
      <c r="AP59" s="91">
        <v>11846293</v>
      </c>
      <c r="AQ59" s="91">
        <v>14589190</v>
      </c>
      <c r="AR59" s="91">
        <v>11524670</v>
      </c>
      <c r="AS59" s="91">
        <v>12184937</v>
      </c>
      <c r="AT59" s="91">
        <v>13719483</v>
      </c>
      <c r="AU59" s="91">
        <v>16708132</v>
      </c>
      <c r="AV59" s="91">
        <v>13148982</v>
      </c>
      <c r="AW59" s="91">
        <v>14123435</v>
      </c>
      <c r="AX59" s="91">
        <v>15350603</v>
      </c>
      <c r="AY59" s="91">
        <v>15023835</v>
      </c>
      <c r="AZ59" s="91">
        <v>13766904</v>
      </c>
      <c r="BA59" s="91">
        <v>14649354</v>
      </c>
      <c r="BB59" s="91">
        <f t="shared" si="43"/>
        <v>15599273</v>
      </c>
      <c r="BC59" s="91"/>
    </row>
    <row r="60" spans="1:55">
      <c r="A60" s="93">
        <v>481</v>
      </c>
      <c r="B60" s="97" t="s">
        <v>94</v>
      </c>
      <c r="C60" s="91">
        <v>344953</v>
      </c>
      <c r="D60" s="91">
        <v>347582</v>
      </c>
      <c r="E60" s="91">
        <v>403393</v>
      </c>
      <c r="F60" s="91">
        <v>637213</v>
      </c>
      <c r="G60" s="91">
        <v>656167</v>
      </c>
      <c r="H60" s="91">
        <v>774817</v>
      </c>
      <c r="I60" s="91">
        <v>885399</v>
      </c>
      <c r="J60" s="91">
        <v>1162399</v>
      </c>
      <c r="K60" s="91">
        <v>1278670</v>
      </c>
      <c r="L60" s="91">
        <v>1301817</v>
      </c>
      <c r="M60" s="91">
        <v>1414134</v>
      </c>
      <c r="N60" s="91">
        <v>1477291</v>
      </c>
      <c r="O60" s="91">
        <v>1461541</v>
      </c>
      <c r="P60" s="91">
        <v>1452043</v>
      </c>
      <c r="Q60" s="91">
        <v>1614009</v>
      </c>
      <c r="R60" s="91">
        <v>1605924</v>
      </c>
      <c r="S60" s="91">
        <v>1559242</v>
      </c>
      <c r="T60" s="91">
        <v>1721199</v>
      </c>
      <c r="U60" s="91">
        <v>1869863</v>
      </c>
      <c r="V60" s="91">
        <v>2084725</v>
      </c>
      <c r="W60" s="91">
        <v>2201849</v>
      </c>
      <c r="X60" s="91">
        <v>2268799</v>
      </c>
      <c r="Y60" s="91">
        <v>2182184</v>
      </c>
      <c r="Z60" s="91">
        <v>2119044</v>
      </c>
      <c r="AA60" s="91">
        <v>1983783</v>
      </c>
      <c r="AB60" s="91">
        <v>1975421</v>
      </c>
      <c r="AC60" s="91">
        <v>2086456</v>
      </c>
      <c r="AD60" s="91">
        <v>2103703</v>
      </c>
      <c r="AE60" s="91">
        <v>2064415</v>
      </c>
      <c r="AF60" s="91">
        <v>1816763</v>
      </c>
      <c r="AG60" s="91">
        <v>1919491</v>
      </c>
      <c r="AH60" s="91">
        <v>1884864</v>
      </c>
      <c r="AI60" s="91">
        <v>1859154</v>
      </c>
      <c r="AJ60" s="91">
        <v>1897204</v>
      </c>
      <c r="AK60" s="91">
        <v>2409457</v>
      </c>
      <c r="AL60" s="91">
        <v>2509008</v>
      </c>
      <c r="AM60" s="91">
        <v>2516788</v>
      </c>
      <c r="AN60" s="91">
        <v>2607021</v>
      </c>
      <c r="AO60" s="91">
        <v>3626855</v>
      </c>
      <c r="AP60" s="91">
        <v>3081712</v>
      </c>
      <c r="AQ60" s="91">
        <v>3278541</v>
      </c>
      <c r="AR60" s="91">
        <v>2131755</v>
      </c>
      <c r="AS60" s="91">
        <v>2686622</v>
      </c>
      <c r="AT60" s="91">
        <v>2612079</v>
      </c>
      <c r="AU60" s="91">
        <v>3211275</v>
      </c>
      <c r="AV60" s="91">
        <v>3176122</v>
      </c>
      <c r="AW60" s="91">
        <v>3983164</v>
      </c>
      <c r="AX60" s="91">
        <v>4082246</v>
      </c>
      <c r="AY60" s="91">
        <v>4333359</v>
      </c>
      <c r="AZ60" s="91">
        <v>4076014</v>
      </c>
      <c r="BA60" s="91">
        <v>3863316</v>
      </c>
      <c r="BB60" s="91">
        <f t="shared" si="43"/>
        <v>4523765</v>
      </c>
      <c r="BC60" s="91"/>
    </row>
    <row r="61" spans="1:55">
      <c r="A61" s="93">
        <v>501</v>
      </c>
      <c r="B61" s="97" t="s">
        <v>274</v>
      </c>
      <c r="C61" s="91">
        <v>173928</v>
      </c>
      <c r="D61" s="91">
        <v>269132</v>
      </c>
      <c r="E61" s="91">
        <v>339153</v>
      </c>
      <c r="F61" s="91">
        <v>471379</v>
      </c>
      <c r="G61" s="91">
        <v>616042</v>
      </c>
      <c r="H61" s="91">
        <v>729976</v>
      </c>
      <c r="I61" s="91">
        <v>936520</v>
      </c>
      <c r="J61" s="91">
        <v>1065000</v>
      </c>
      <c r="K61" s="91">
        <v>1147960</v>
      </c>
      <c r="L61" s="91">
        <v>1153880</v>
      </c>
      <c r="M61" s="91">
        <v>2008171</v>
      </c>
      <c r="N61" s="91">
        <v>1406754</v>
      </c>
      <c r="O61" s="91">
        <v>1475186</v>
      </c>
      <c r="P61" s="91">
        <v>1624041</v>
      </c>
      <c r="Q61" s="91">
        <v>2064891</v>
      </c>
      <c r="R61" s="91">
        <v>2022620</v>
      </c>
      <c r="S61" s="91">
        <v>2354748</v>
      </c>
      <c r="T61" s="91">
        <v>2218377</v>
      </c>
      <c r="U61" s="91">
        <v>2699308</v>
      </c>
      <c r="V61" s="91">
        <v>2924160</v>
      </c>
      <c r="W61" s="91">
        <v>2728530</v>
      </c>
      <c r="X61" s="91">
        <v>3203249</v>
      </c>
      <c r="Y61" s="91">
        <v>3085781</v>
      </c>
      <c r="Z61" s="91">
        <v>3067143</v>
      </c>
      <c r="AA61" s="91">
        <v>3397792</v>
      </c>
      <c r="AB61" s="91">
        <v>3229873</v>
      </c>
      <c r="AC61" s="91">
        <v>3445432</v>
      </c>
      <c r="AD61" s="91">
        <v>3542873</v>
      </c>
      <c r="AE61" s="91">
        <v>3329659</v>
      </c>
      <c r="AF61" s="91">
        <v>3078296</v>
      </c>
      <c r="AG61" s="91">
        <v>3075556</v>
      </c>
      <c r="AH61" s="91">
        <v>2892303</v>
      </c>
      <c r="AI61" s="91">
        <v>2751591</v>
      </c>
      <c r="AJ61" s="91">
        <v>2819725</v>
      </c>
      <c r="AK61" s="91">
        <v>3318255</v>
      </c>
      <c r="AL61" s="91">
        <v>2510823</v>
      </c>
      <c r="AM61" s="91">
        <v>2560135</v>
      </c>
      <c r="AN61" s="91">
        <v>2702239</v>
      </c>
      <c r="AO61" s="91">
        <v>2683434</v>
      </c>
      <c r="AP61" s="91">
        <v>2348811</v>
      </c>
      <c r="AQ61" s="91">
        <v>2601340</v>
      </c>
      <c r="AR61" s="91">
        <v>2342579</v>
      </c>
      <c r="AS61" s="91">
        <v>2338526</v>
      </c>
      <c r="AT61" s="91">
        <v>2317275</v>
      </c>
      <c r="AU61" s="91">
        <v>2690388</v>
      </c>
      <c r="AV61" s="91">
        <v>2662538</v>
      </c>
      <c r="AW61" s="91">
        <v>3204532</v>
      </c>
      <c r="AX61" s="91">
        <v>3237082</v>
      </c>
      <c r="AY61" s="91">
        <v>3217380</v>
      </c>
      <c r="AZ61" s="91">
        <v>3059289</v>
      </c>
      <c r="BA61" s="91">
        <v>2436846</v>
      </c>
      <c r="BB61" s="91">
        <f t="shared" si="43"/>
        <v>2405247</v>
      </c>
      <c r="BC61" s="91"/>
    </row>
    <row r="62" spans="1:55">
      <c r="A62" s="83"/>
      <c r="B62" s="101" t="s">
        <v>60</v>
      </c>
      <c r="C62" s="85">
        <f t="shared" ref="C62:L62" si="44">SUM(C63:C67)</f>
        <v>5442283</v>
      </c>
      <c r="D62" s="85">
        <f t="shared" si="44"/>
        <v>6027740</v>
      </c>
      <c r="E62" s="85">
        <f t="shared" si="44"/>
        <v>6619400</v>
      </c>
      <c r="F62" s="85">
        <f t="shared" si="44"/>
        <v>8832552</v>
      </c>
      <c r="G62" s="85">
        <f t="shared" si="44"/>
        <v>11864177</v>
      </c>
      <c r="H62" s="85">
        <f t="shared" si="44"/>
        <v>15404441</v>
      </c>
      <c r="I62" s="85">
        <f t="shared" si="44"/>
        <v>17991516</v>
      </c>
      <c r="J62" s="85">
        <f t="shared" si="44"/>
        <v>17810873</v>
      </c>
      <c r="K62" s="85">
        <f t="shared" si="44"/>
        <v>18084178</v>
      </c>
      <c r="L62" s="85">
        <f t="shared" si="44"/>
        <v>20345642</v>
      </c>
      <c r="M62" s="85">
        <f>SUM(M63:M67)</f>
        <v>22916549</v>
      </c>
      <c r="N62" s="85">
        <f t="shared" ref="N62:BC62" si="45">SUM(N63:N67)</f>
        <v>24065683</v>
      </c>
      <c r="O62" s="85">
        <f t="shared" si="45"/>
        <v>23394434</v>
      </c>
      <c r="P62" s="85">
        <f t="shared" si="45"/>
        <v>23327012</v>
      </c>
      <c r="Q62" s="85">
        <f t="shared" si="45"/>
        <v>25175138</v>
      </c>
      <c r="R62" s="85">
        <f t="shared" si="45"/>
        <v>26175882</v>
      </c>
      <c r="S62" s="85">
        <f t="shared" si="45"/>
        <v>26619743</v>
      </c>
      <c r="T62" s="85">
        <f t="shared" si="45"/>
        <v>27217493</v>
      </c>
      <c r="U62" s="85">
        <f t="shared" si="45"/>
        <v>30171384</v>
      </c>
      <c r="V62" s="85">
        <f t="shared" si="45"/>
        <v>31606066</v>
      </c>
      <c r="W62" s="85">
        <f t="shared" si="45"/>
        <v>34616650</v>
      </c>
      <c r="X62" s="85">
        <f t="shared" si="45"/>
        <v>37648590</v>
      </c>
      <c r="Y62" s="85">
        <f t="shared" si="45"/>
        <v>36851176</v>
      </c>
      <c r="Z62" s="85">
        <f t="shared" si="45"/>
        <v>35118089</v>
      </c>
      <c r="AA62" s="85">
        <f t="shared" si="45"/>
        <v>33246991</v>
      </c>
      <c r="AB62" s="85">
        <f t="shared" si="45"/>
        <v>34515899</v>
      </c>
      <c r="AC62" s="85">
        <f t="shared" si="45"/>
        <v>35544106</v>
      </c>
      <c r="AD62" s="85">
        <f t="shared" si="45"/>
        <v>36739054</v>
      </c>
      <c r="AE62" s="85">
        <f t="shared" si="45"/>
        <v>34233448</v>
      </c>
      <c r="AF62" s="85">
        <f t="shared" si="45"/>
        <v>32830131</v>
      </c>
      <c r="AG62" s="85">
        <f t="shared" si="45"/>
        <v>32044642</v>
      </c>
      <c r="AH62" s="85">
        <f t="shared" si="45"/>
        <v>29331186</v>
      </c>
      <c r="AI62" s="85">
        <f t="shared" si="45"/>
        <v>26918815</v>
      </c>
      <c r="AJ62" s="85">
        <f t="shared" si="45"/>
        <v>26152234</v>
      </c>
      <c r="AK62" s="85">
        <f t="shared" si="45"/>
        <v>26861200</v>
      </c>
      <c r="AL62" s="85">
        <f t="shared" si="45"/>
        <v>26380570</v>
      </c>
      <c r="AM62" s="85">
        <f t="shared" si="45"/>
        <v>27441717</v>
      </c>
      <c r="AN62" s="85">
        <f t="shared" si="45"/>
        <v>28813817</v>
      </c>
      <c r="AO62" s="85">
        <f t="shared" si="45"/>
        <v>29874099</v>
      </c>
      <c r="AP62" s="85">
        <f t="shared" si="45"/>
        <v>23534100</v>
      </c>
      <c r="AQ62" s="85">
        <f t="shared" si="45"/>
        <v>24745114</v>
      </c>
      <c r="AR62" s="85">
        <f t="shared" si="45"/>
        <v>25535355</v>
      </c>
      <c r="AS62" s="85">
        <f t="shared" si="45"/>
        <v>29899068</v>
      </c>
      <c r="AT62" s="85">
        <f t="shared" si="45"/>
        <v>26553665</v>
      </c>
      <c r="AU62" s="85">
        <f t="shared" si="45"/>
        <v>27947669</v>
      </c>
      <c r="AV62" s="85">
        <f t="shared" si="45"/>
        <v>29802629</v>
      </c>
      <c r="AW62" s="85">
        <f t="shared" si="45"/>
        <v>28513586</v>
      </c>
      <c r="AX62" s="85">
        <f t="shared" si="45"/>
        <v>30715801</v>
      </c>
      <c r="AY62" s="85">
        <f t="shared" si="45"/>
        <v>31365102</v>
      </c>
      <c r="AZ62" s="85">
        <f t="shared" si="45"/>
        <v>29881183</v>
      </c>
      <c r="BA62" s="85">
        <f t="shared" si="45"/>
        <v>31900598</v>
      </c>
      <c r="BB62" s="85">
        <f t="shared" si="45"/>
        <v>28569035</v>
      </c>
      <c r="BC62" s="85">
        <f t="shared" si="45"/>
        <v>0</v>
      </c>
    </row>
    <row r="63" spans="1:55">
      <c r="A63" s="99">
        <v>209</v>
      </c>
      <c r="B63" s="102" t="s">
        <v>275</v>
      </c>
      <c r="C63" s="91">
        <v>2330764</v>
      </c>
      <c r="D63" s="91">
        <v>2604942</v>
      </c>
      <c r="E63" s="91">
        <v>2728151</v>
      </c>
      <c r="F63" s="91">
        <v>3666467</v>
      </c>
      <c r="G63" s="91">
        <v>4382254</v>
      </c>
      <c r="H63" s="91">
        <v>6604464</v>
      </c>
      <c r="I63" s="91">
        <v>7522549</v>
      </c>
      <c r="J63" s="91">
        <v>7474965</v>
      </c>
      <c r="K63" s="91">
        <v>7340134</v>
      </c>
      <c r="L63" s="91">
        <v>8309051</v>
      </c>
      <c r="M63" s="91">
        <v>9282073</v>
      </c>
      <c r="N63" s="91">
        <v>10081871</v>
      </c>
      <c r="O63" s="91">
        <v>9623833</v>
      </c>
      <c r="P63" s="91">
        <v>9580101</v>
      </c>
      <c r="Q63" s="91">
        <v>10189324</v>
      </c>
      <c r="R63" s="91">
        <v>10893569</v>
      </c>
      <c r="S63" s="91">
        <v>10840697</v>
      </c>
      <c r="T63" s="91">
        <v>10678997</v>
      </c>
      <c r="U63" s="91">
        <v>11552711</v>
      </c>
      <c r="V63" s="91">
        <v>12809183</v>
      </c>
      <c r="W63" s="91">
        <v>14173353</v>
      </c>
      <c r="X63" s="91">
        <v>15539336</v>
      </c>
      <c r="Y63" s="91">
        <v>15280833</v>
      </c>
      <c r="Z63" s="91">
        <v>14620237</v>
      </c>
      <c r="AA63" s="91">
        <v>13639761</v>
      </c>
      <c r="AB63" s="91">
        <v>13370922</v>
      </c>
      <c r="AC63" s="91">
        <v>13912263</v>
      </c>
      <c r="AD63" s="91">
        <v>13846315</v>
      </c>
      <c r="AE63" s="91">
        <v>12942453</v>
      </c>
      <c r="AF63" s="91">
        <v>12463629</v>
      </c>
      <c r="AG63" s="91">
        <v>12350454</v>
      </c>
      <c r="AH63" s="91">
        <v>11387182</v>
      </c>
      <c r="AI63" s="91">
        <v>10478562</v>
      </c>
      <c r="AJ63" s="91">
        <v>10463896</v>
      </c>
      <c r="AK63" s="91">
        <v>10752066</v>
      </c>
      <c r="AL63" s="91">
        <v>10201942</v>
      </c>
      <c r="AM63" s="91">
        <v>10779168</v>
      </c>
      <c r="AN63" s="91">
        <v>11130760</v>
      </c>
      <c r="AO63" s="91">
        <v>12097692</v>
      </c>
      <c r="AP63" s="91">
        <v>10330071</v>
      </c>
      <c r="AQ63" s="91">
        <v>10742857</v>
      </c>
      <c r="AR63" s="91">
        <v>10548308</v>
      </c>
      <c r="AS63" s="91">
        <v>11764087</v>
      </c>
      <c r="AT63" s="91">
        <v>11582448</v>
      </c>
      <c r="AU63" s="91">
        <v>12478250</v>
      </c>
      <c r="AV63" s="91">
        <v>12799935</v>
      </c>
      <c r="AW63" s="91">
        <v>13110871</v>
      </c>
      <c r="AX63" s="91">
        <v>13296226</v>
      </c>
      <c r="AY63" s="91">
        <v>13874919</v>
      </c>
      <c r="AZ63" s="91">
        <v>13396607</v>
      </c>
      <c r="BA63" s="91">
        <v>11581048</v>
      </c>
      <c r="BB63" s="91">
        <f t="shared" ref="BB63:BB67" si="46">VLOOKUP(B63,$BA$76:$BB$124,2,FALSE)</f>
        <v>11356019</v>
      </c>
      <c r="BC63" s="91"/>
    </row>
    <row r="64" spans="1:55">
      <c r="A64" s="93">
        <v>222</v>
      </c>
      <c r="B64" s="97" t="s">
        <v>276</v>
      </c>
      <c r="C64" s="91">
        <v>1084047</v>
      </c>
      <c r="D64" s="91">
        <v>1103112</v>
      </c>
      <c r="E64" s="91">
        <v>1153305</v>
      </c>
      <c r="F64" s="91">
        <v>1643343</v>
      </c>
      <c r="G64" s="91">
        <v>1863018</v>
      </c>
      <c r="H64" s="91">
        <v>2050338</v>
      </c>
      <c r="I64" s="91">
        <v>2444047</v>
      </c>
      <c r="J64" s="91">
        <v>2563353</v>
      </c>
      <c r="K64" s="91">
        <v>2758963</v>
      </c>
      <c r="L64" s="91">
        <v>2895627</v>
      </c>
      <c r="M64" s="91">
        <v>3122277</v>
      </c>
      <c r="N64" s="91">
        <v>3072964</v>
      </c>
      <c r="O64" s="91">
        <v>2938364</v>
      </c>
      <c r="P64" s="91">
        <v>3068540</v>
      </c>
      <c r="Q64" s="91">
        <v>3488984</v>
      </c>
      <c r="R64" s="91">
        <v>3480743</v>
      </c>
      <c r="S64" s="91">
        <v>3695514</v>
      </c>
      <c r="T64" s="91">
        <v>3993002</v>
      </c>
      <c r="U64" s="91">
        <v>4364973</v>
      </c>
      <c r="V64" s="91">
        <v>4626261</v>
      </c>
      <c r="W64" s="91">
        <v>4748045</v>
      </c>
      <c r="X64" s="91">
        <v>5986447</v>
      </c>
      <c r="Y64" s="91">
        <v>5852455</v>
      </c>
      <c r="Z64" s="91">
        <v>5028061</v>
      </c>
      <c r="AA64" s="91">
        <v>4638695</v>
      </c>
      <c r="AB64" s="91">
        <v>4850026</v>
      </c>
      <c r="AC64" s="91">
        <v>4968476</v>
      </c>
      <c r="AD64" s="91">
        <v>5488984</v>
      </c>
      <c r="AE64" s="91">
        <v>5484219</v>
      </c>
      <c r="AF64" s="91">
        <v>5429897</v>
      </c>
      <c r="AG64" s="91">
        <v>4582759</v>
      </c>
      <c r="AH64" s="91">
        <v>4112976</v>
      </c>
      <c r="AI64" s="91">
        <v>4047180</v>
      </c>
      <c r="AJ64" s="91">
        <v>3690909</v>
      </c>
      <c r="AK64" s="91">
        <v>3885713</v>
      </c>
      <c r="AL64" s="91">
        <v>4272276</v>
      </c>
      <c r="AM64" s="91">
        <v>4540381</v>
      </c>
      <c r="AN64" s="91">
        <v>4904206</v>
      </c>
      <c r="AO64" s="91">
        <v>5690692</v>
      </c>
      <c r="AP64" s="91">
        <v>3198449</v>
      </c>
      <c r="AQ64" s="91">
        <v>4686144</v>
      </c>
      <c r="AR64" s="91">
        <v>6191523</v>
      </c>
      <c r="AS64" s="91">
        <v>8589359</v>
      </c>
      <c r="AT64" s="91">
        <v>5905464</v>
      </c>
      <c r="AU64" s="91">
        <v>5923728</v>
      </c>
      <c r="AV64" s="91">
        <v>5617215</v>
      </c>
      <c r="AW64" s="91">
        <v>4742621</v>
      </c>
      <c r="AX64" s="91">
        <v>5405244</v>
      </c>
      <c r="AY64" s="91">
        <v>5482498</v>
      </c>
      <c r="AZ64" s="91">
        <v>4648857</v>
      </c>
      <c r="BA64" s="91">
        <v>3698593</v>
      </c>
      <c r="BB64" s="91">
        <f t="shared" si="46"/>
        <v>4831411</v>
      </c>
      <c r="BC64" s="91"/>
    </row>
    <row r="65" spans="1:55">
      <c r="A65" s="93">
        <v>225</v>
      </c>
      <c r="B65" s="97" t="s">
        <v>277</v>
      </c>
      <c r="C65" s="91">
        <v>1649913</v>
      </c>
      <c r="D65" s="91">
        <v>1870404</v>
      </c>
      <c r="E65" s="91">
        <v>2087797</v>
      </c>
      <c r="F65" s="91">
        <v>2586391</v>
      </c>
      <c r="G65" s="91">
        <v>4440009</v>
      </c>
      <c r="H65" s="91">
        <v>4456974</v>
      </c>
      <c r="I65" s="91">
        <v>5268932</v>
      </c>
      <c r="J65" s="91">
        <v>4792801</v>
      </c>
      <c r="K65" s="91">
        <v>4903243</v>
      </c>
      <c r="L65" s="91">
        <v>5817111</v>
      </c>
      <c r="M65" s="91">
        <v>6840129</v>
      </c>
      <c r="N65" s="91">
        <v>6930423</v>
      </c>
      <c r="O65" s="91">
        <v>6673063</v>
      </c>
      <c r="P65" s="91">
        <v>6447347</v>
      </c>
      <c r="Q65" s="91">
        <v>7011775</v>
      </c>
      <c r="R65" s="91">
        <v>7087733</v>
      </c>
      <c r="S65" s="91">
        <v>7299138</v>
      </c>
      <c r="T65" s="91">
        <v>7626105</v>
      </c>
      <c r="U65" s="91">
        <v>9032533</v>
      </c>
      <c r="V65" s="91">
        <v>9242559</v>
      </c>
      <c r="W65" s="91">
        <v>10402975</v>
      </c>
      <c r="X65" s="91">
        <v>10635888</v>
      </c>
      <c r="Y65" s="91">
        <v>9953276</v>
      </c>
      <c r="Z65" s="91">
        <v>9530625</v>
      </c>
      <c r="AA65" s="91">
        <v>9596860</v>
      </c>
      <c r="AB65" s="91">
        <v>10997217</v>
      </c>
      <c r="AC65" s="91">
        <v>11595928</v>
      </c>
      <c r="AD65" s="91">
        <v>12255375</v>
      </c>
      <c r="AE65" s="91">
        <v>10923661</v>
      </c>
      <c r="AF65" s="91">
        <v>10426574</v>
      </c>
      <c r="AG65" s="91">
        <v>10839260</v>
      </c>
      <c r="AH65" s="91">
        <v>9882072</v>
      </c>
      <c r="AI65" s="91">
        <v>8527032</v>
      </c>
      <c r="AJ65" s="91">
        <v>8577099</v>
      </c>
      <c r="AK65" s="91">
        <v>8718165</v>
      </c>
      <c r="AL65" s="91">
        <v>8517591</v>
      </c>
      <c r="AM65" s="91">
        <v>8968270</v>
      </c>
      <c r="AN65" s="91">
        <v>9690627</v>
      </c>
      <c r="AO65" s="91">
        <v>9033738</v>
      </c>
      <c r="AP65" s="91">
        <v>7125472</v>
      </c>
      <c r="AQ65" s="91">
        <v>6532585</v>
      </c>
      <c r="AR65" s="91">
        <v>6198825</v>
      </c>
      <c r="AS65" s="91">
        <v>6535692</v>
      </c>
      <c r="AT65" s="91">
        <v>6420019</v>
      </c>
      <c r="AU65" s="91">
        <v>6803720</v>
      </c>
      <c r="AV65" s="91">
        <v>7181052</v>
      </c>
      <c r="AW65" s="91">
        <v>7815945</v>
      </c>
      <c r="AX65" s="91">
        <v>8294344</v>
      </c>
      <c r="AY65" s="91">
        <v>8465889</v>
      </c>
      <c r="AZ65" s="91">
        <v>8236630</v>
      </c>
      <c r="BA65" s="91">
        <v>13563705</v>
      </c>
      <c r="BB65" s="91">
        <f t="shared" si="46"/>
        <v>9427447</v>
      </c>
      <c r="BC65" s="91"/>
    </row>
    <row r="66" spans="1:55">
      <c r="A66" s="93">
        <v>585</v>
      </c>
      <c r="B66" s="97" t="s">
        <v>278</v>
      </c>
      <c r="C66" s="91">
        <v>231979</v>
      </c>
      <c r="D66" s="91">
        <v>296509</v>
      </c>
      <c r="E66" s="91">
        <v>462069</v>
      </c>
      <c r="F66" s="91">
        <v>653392</v>
      </c>
      <c r="G66" s="91">
        <v>878401</v>
      </c>
      <c r="H66" s="91">
        <v>1707003</v>
      </c>
      <c r="I66" s="91">
        <v>2105883</v>
      </c>
      <c r="J66" s="91">
        <v>2303222</v>
      </c>
      <c r="K66" s="91">
        <v>2371453</v>
      </c>
      <c r="L66" s="91">
        <v>2536225</v>
      </c>
      <c r="M66" s="91">
        <v>2806669</v>
      </c>
      <c r="N66" s="91">
        <v>3019877</v>
      </c>
      <c r="O66" s="91">
        <v>2940664</v>
      </c>
      <c r="P66" s="91">
        <v>3042332</v>
      </c>
      <c r="Q66" s="91">
        <v>3260589</v>
      </c>
      <c r="R66" s="91">
        <v>3413512</v>
      </c>
      <c r="S66" s="91">
        <v>3487497</v>
      </c>
      <c r="T66" s="91">
        <v>3655596</v>
      </c>
      <c r="U66" s="91">
        <v>3827160</v>
      </c>
      <c r="V66" s="91">
        <v>3591877</v>
      </c>
      <c r="W66" s="91">
        <v>3742585</v>
      </c>
      <c r="X66" s="91">
        <v>3971665</v>
      </c>
      <c r="Y66" s="91">
        <v>4171703</v>
      </c>
      <c r="Z66" s="91">
        <v>4414985</v>
      </c>
      <c r="AA66" s="91">
        <v>3928261</v>
      </c>
      <c r="AB66" s="91">
        <v>3935318</v>
      </c>
      <c r="AC66" s="91">
        <v>3556658</v>
      </c>
      <c r="AD66" s="91">
        <v>3662629</v>
      </c>
      <c r="AE66" s="91">
        <v>3484964</v>
      </c>
      <c r="AF66" s="91">
        <v>3210205</v>
      </c>
      <c r="AG66" s="91">
        <v>3031647</v>
      </c>
      <c r="AH66" s="91">
        <v>2739267</v>
      </c>
      <c r="AI66" s="91">
        <v>2672571</v>
      </c>
      <c r="AJ66" s="91">
        <v>2388533</v>
      </c>
      <c r="AK66" s="91">
        <v>2509926</v>
      </c>
      <c r="AL66" s="91">
        <v>2430115</v>
      </c>
      <c r="AM66" s="91">
        <v>2182756</v>
      </c>
      <c r="AN66" s="91">
        <v>2131018</v>
      </c>
      <c r="AO66" s="91">
        <v>2151584</v>
      </c>
      <c r="AP66" s="91">
        <v>1985915</v>
      </c>
      <c r="AQ66" s="91">
        <v>1874684</v>
      </c>
      <c r="AR66" s="91">
        <v>1666803</v>
      </c>
      <c r="AS66" s="91">
        <v>2140382</v>
      </c>
      <c r="AT66" s="91">
        <v>1719478</v>
      </c>
      <c r="AU66" s="91">
        <v>1897610</v>
      </c>
      <c r="AV66" s="91">
        <v>1853305</v>
      </c>
      <c r="AW66" s="91">
        <v>2141826</v>
      </c>
      <c r="AX66" s="91">
        <v>2468521</v>
      </c>
      <c r="AY66" s="91">
        <v>2150044</v>
      </c>
      <c r="AZ66" s="91">
        <v>2238412</v>
      </c>
      <c r="BA66" s="91">
        <v>1958965</v>
      </c>
      <c r="BB66" s="91">
        <f t="shared" si="46"/>
        <v>1899471</v>
      </c>
      <c r="BC66" s="91"/>
    </row>
    <row r="67" spans="1:55">
      <c r="A67" s="93">
        <v>586</v>
      </c>
      <c r="B67" s="97" t="s">
        <v>279</v>
      </c>
      <c r="C67" s="91">
        <v>145580</v>
      </c>
      <c r="D67" s="91">
        <v>152773</v>
      </c>
      <c r="E67" s="91">
        <v>188078</v>
      </c>
      <c r="F67" s="91">
        <v>282959</v>
      </c>
      <c r="G67" s="91">
        <v>300495</v>
      </c>
      <c r="H67" s="91">
        <v>585662</v>
      </c>
      <c r="I67" s="91">
        <v>650105</v>
      </c>
      <c r="J67" s="91">
        <v>676532</v>
      </c>
      <c r="K67" s="91">
        <v>710385</v>
      </c>
      <c r="L67" s="91">
        <v>787628</v>
      </c>
      <c r="M67" s="91">
        <v>865401</v>
      </c>
      <c r="N67" s="91">
        <v>960548</v>
      </c>
      <c r="O67" s="91">
        <v>1218510</v>
      </c>
      <c r="P67" s="91">
        <v>1188692</v>
      </c>
      <c r="Q67" s="91">
        <v>1224466</v>
      </c>
      <c r="R67" s="91">
        <v>1300325</v>
      </c>
      <c r="S67" s="91">
        <v>1296897</v>
      </c>
      <c r="T67" s="91">
        <v>1263793</v>
      </c>
      <c r="U67" s="91">
        <v>1394007</v>
      </c>
      <c r="V67" s="91">
        <v>1336186</v>
      </c>
      <c r="W67" s="91">
        <v>1549692</v>
      </c>
      <c r="X67" s="91">
        <v>1515254</v>
      </c>
      <c r="Y67" s="91">
        <v>1592909</v>
      </c>
      <c r="Z67" s="91">
        <v>1524181</v>
      </c>
      <c r="AA67" s="91">
        <v>1443414</v>
      </c>
      <c r="AB67" s="91">
        <v>1362416</v>
      </c>
      <c r="AC67" s="91">
        <v>1510781</v>
      </c>
      <c r="AD67" s="91">
        <v>1485751</v>
      </c>
      <c r="AE67" s="91">
        <v>1398151</v>
      </c>
      <c r="AF67" s="91">
        <v>1299826</v>
      </c>
      <c r="AG67" s="91">
        <v>1240522</v>
      </c>
      <c r="AH67" s="91">
        <v>1209689</v>
      </c>
      <c r="AI67" s="91">
        <v>1193470</v>
      </c>
      <c r="AJ67" s="91">
        <v>1031797</v>
      </c>
      <c r="AK67" s="91">
        <v>995330</v>
      </c>
      <c r="AL67" s="91">
        <v>958646</v>
      </c>
      <c r="AM67" s="91">
        <v>971142</v>
      </c>
      <c r="AN67" s="91">
        <v>957206</v>
      </c>
      <c r="AO67" s="91">
        <v>900393</v>
      </c>
      <c r="AP67" s="91">
        <v>894193</v>
      </c>
      <c r="AQ67" s="91">
        <v>908844</v>
      </c>
      <c r="AR67" s="91">
        <v>929896</v>
      </c>
      <c r="AS67" s="91">
        <v>869548</v>
      </c>
      <c r="AT67" s="91">
        <v>926256</v>
      </c>
      <c r="AU67" s="91">
        <v>844361</v>
      </c>
      <c r="AV67" s="91">
        <v>2351122</v>
      </c>
      <c r="AW67" s="91">
        <v>702323</v>
      </c>
      <c r="AX67" s="91">
        <v>1251466</v>
      </c>
      <c r="AY67" s="91">
        <v>1391752</v>
      </c>
      <c r="AZ67" s="91">
        <v>1360677</v>
      </c>
      <c r="BA67" s="91">
        <v>1098287</v>
      </c>
      <c r="BB67" s="91">
        <f t="shared" si="46"/>
        <v>1054687</v>
      </c>
      <c r="BC67" s="91"/>
    </row>
    <row r="68" spans="1:55">
      <c r="A68" s="83"/>
      <c r="B68" s="103" t="s">
        <v>61</v>
      </c>
      <c r="C68" s="85">
        <f t="shared" ref="C68:L68" si="47">SUM(C69:C70)</f>
        <v>2373107</v>
      </c>
      <c r="D68" s="85">
        <f t="shared" si="47"/>
        <v>2556086</v>
      </c>
      <c r="E68" s="85">
        <f t="shared" si="47"/>
        <v>2789412</v>
      </c>
      <c r="F68" s="85">
        <f t="shared" si="47"/>
        <v>4342496</v>
      </c>
      <c r="G68" s="85">
        <f t="shared" si="47"/>
        <v>5177423</v>
      </c>
      <c r="H68" s="85">
        <f t="shared" si="47"/>
        <v>7889217</v>
      </c>
      <c r="I68" s="85">
        <f t="shared" si="47"/>
        <v>9388981</v>
      </c>
      <c r="J68" s="85">
        <f t="shared" si="47"/>
        <v>10983540</v>
      </c>
      <c r="K68" s="85">
        <f t="shared" si="47"/>
        <v>12435336</v>
      </c>
      <c r="L68" s="85">
        <f t="shared" si="47"/>
        <v>14895161</v>
      </c>
      <c r="M68" s="85">
        <f>SUM(M69:M70)</f>
        <v>17697268</v>
      </c>
      <c r="N68" s="85">
        <f t="shared" ref="N68:BC68" si="48">SUM(N69:N70)</f>
        <v>18694555</v>
      </c>
      <c r="O68" s="85">
        <f t="shared" si="48"/>
        <v>19425793</v>
      </c>
      <c r="P68" s="85">
        <f t="shared" si="48"/>
        <v>20779125</v>
      </c>
      <c r="Q68" s="85">
        <f t="shared" si="48"/>
        <v>21674273</v>
      </c>
      <c r="R68" s="85">
        <f t="shared" si="48"/>
        <v>22567976</v>
      </c>
      <c r="S68" s="85">
        <f t="shared" si="48"/>
        <v>24655731</v>
      </c>
      <c r="T68" s="85">
        <f t="shared" si="48"/>
        <v>25632418</v>
      </c>
      <c r="U68" s="85">
        <f t="shared" si="48"/>
        <v>27749066</v>
      </c>
      <c r="V68" s="85">
        <f t="shared" si="48"/>
        <v>33325486</v>
      </c>
      <c r="W68" s="85">
        <f t="shared" si="48"/>
        <v>35298339</v>
      </c>
      <c r="X68" s="85">
        <f t="shared" si="48"/>
        <v>38436759</v>
      </c>
      <c r="Y68" s="85">
        <f t="shared" si="48"/>
        <v>38072988</v>
      </c>
      <c r="Z68" s="85">
        <f t="shared" si="48"/>
        <v>36322672</v>
      </c>
      <c r="AA68" s="85">
        <f t="shared" si="48"/>
        <v>34006684</v>
      </c>
      <c r="AB68" s="85">
        <f t="shared" si="48"/>
        <v>36038446</v>
      </c>
      <c r="AC68" s="85">
        <f t="shared" si="48"/>
        <v>37733119</v>
      </c>
      <c r="AD68" s="85">
        <f t="shared" si="48"/>
        <v>35492275</v>
      </c>
      <c r="AE68" s="85">
        <f t="shared" si="48"/>
        <v>33925373</v>
      </c>
      <c r="AF68" s="85">
        <f t="shared" si="48"/>
        <v>33466437</v>
      </c>
      <c r="AG68" s="85">
        <f t="shared" si="48"/>
        <v>34826999</v>
      </c>
      <c r="AH68" s="85">
        <f t="shared" si="48"/>
        <v>35760373</v>
      </c>
      <c r="AI68" s="85">
        <f t="shared" si="48"/>
        <v>34875304</v>
      </c>
      <c r="AJ68" s="85">
        <f t="shared" si="48"/>
        <v>37530430</v>
      </c>
      <c r="AK68" s="85">
        <f t="shared" si="48"/>
        <v>39284720</v>
      </c>
      <c r="AL68" s="85">
        <f t="shared" si="48"/>
        <v>41384084</v>
      </c>
      <c r="AM68" s="85">
        <f t="shared" si="48"/>
        <v>42545360</v>
      </c>
      <c r="AN68" s="85">
        <f t="shared" si="48"/>
        <v>46679575</v>
      </c>
      <c r="AO68" s="85">
        <f t="shared" si="48"/>
        <v>46089652</v>
      </c>
      <c r="AP68" s="85">
        <f t="shared" si="48"/>
        <v>44498610</v>
      </c>
      <c r="AQ68" s="85">
        <f t="shared" si="48"/>
        <v>43732910</v>
      </c>
      <c r="AR68" s="85">
        <f t="shared" si="48"/>
        <v>46848061</v>
      </c>
      <c r="AS68" s="85">
        <f t="shared" si="48"/>
        <v>58575899</v>
      </c>
      <c r="AT68" s="85">
        <f t="shared" si="48"/>
        <v>44616686</v>
      </c>
      <c r="AU68" s="85">
        <f t="shared" si="48"/>
        <v>46661376</v>
      </c>
      <c r="AV68" s="85">
        <f t="shared" si="48"/>
        <v>46528603</v>
      </c>
      <c r="AW68" s="85">
        <f t="shared" si="48"/>
        <v>49074408</v>
      </c>
      <c r="AX68" s="85">
        <f t="shared" si="48"/>
        <v>49408981</v>
      </c>
      <c r="AY68" s="85">
        <f t="shared" si="48"/>
        <v>52335795</v>
      </c>
      <c r="AZ68" s="85">
        <f t="shared" si="48"/>
        <v>54639983</v>
      </c>
      <c r="BA68" s="85">
        <f t="shared" si="48"/>
        <v>51218479</v>
      </c>
      <c r="BB68" s="85">
        <f t="shared" si="48"/>
        <v>53014458</v>
      </c>
      <c r="BC68" s="85">
        <f t="shared" si="48"/>
        <v>0</v>
      </c>
    </row>
    <row r="69" spans="1:55">
      <c r="A69" s="93">
        <v>221</v>
      </c>
      <c r="B69" s="97" t="s">
        <v>280</v>
      </c>
      <c r="C69" s="91">
        <v>440240</v>
      </c>
      <c r="D69" s="91">
        <v>447833</v>
      </c>
      <c r="E69" s="91">
        <v>388478</v>
      </c>
      <c r="F69" s="91">
        <v>540073</v>
      </c>
      <c r="G69" s="91">
        <v>681597</v>
      </c>
      <c r="H69" s="91">
        <v>1563417</v>
      </c>
      <c r="I69" s="91">
        <v>2102064</v>
      </c>
      <c r="J69" s="91">
        <v>2854769</v>
      </c>
      <c r="K69" s="91">
        <v>3769847</v>
      </c>
      <c r="L69" s="91">
        <v>4315728</v>
      </c>
      <c r="M69" s="91">
        <v>5341435</v>
      </c>
      <c r="N69" s="91">
        <v>5924922</v>
      </c>
      <c r="O69" s="91">
        <v>6468996</v>
      </c>
      <c r="P69" s="91">
        <v>6919973</v>
      </c>
      <c r="Q69" s="91">
        <v>6834476</v>
      </c>
      <c r="R69" s="91">
        <v>7365197</v>
      </c>
      <c r="S69" s="91">
        <v>7227192</v>
      </c>
      <c r="T69" s="91">
        <v>7401307</v>
      </c>
      <c r="U69" s="91">
        <v>8062474</v>
      </c>
      <c r="V69" s="91">
        <v>11667583</v>
      </c>
      <c r="W69" s="91">
        <v>13258867</v>
      </c>
      <c r="X69" s="91">
        <v>13714073</v>
      </c>
      <c r="Y69" s="91">
        <v>14681813</v>
      </c>
      <c r="Z69" s="91">
        <v>14644313</v>
      </c>
      <c r="AA69" s="91">
        <v>14087195</v>
      </c>
      <c r="AB69" s="91">
        <v>15115916</v>
      </c>
      <c r="AC69" s="91">
        <v>15366274</v>
      </c>
      <c r="AD69" s="91">
        <v>13428719</v>
      </c>
      <c r="AE69" s="91">
        <v>13118842</v>
      </c>
      <c r="AF69" s="91">
        <v>13340671</v>
      </c>
      <c r="AG69" s="91">
        <v>13890841</v>
      </c>
      <c r="AH69" s="91">
        <v>15883453</v>
      </c>
      <c r="AI69" s="91">
        <v>15548534</v>
      </c>
      <c r="AJ69" s="91">
        <v>18077204</v>
      </c>
      <c r="AK69" s="91">
        <v>18622605</v>
      </c>
      <c r="AL69" s="91">
        <v>20699955</v>
      </c>
      <c r="AM69" s="91">
        <v>23052897</v>
      </c>
      <c r="AN69" s="91">
        <v>24543619</v>
      </c>
      <c r="AO69" s="91">
        <v>24444481</v>
      </c>
      <c r="AP69" s="91">
        <v>25478908</v>
      </c>
      <c r="AQ69" s="91">
        <v>24883530</v>
      </c>
      <c r="AR69" s="91">
        <v>25951145</v>
      </c>
      <c r="AS69" s="91">
        <v>36875689</v>
      </c>
      <c r="AT69" s="91">
        <v>24173232</v>
      </c>
      <c r="AU69" s="91">
        <v>25206504</v>
      </c>
      <c r="AV69" s="91">
        <v>24011227</v>
      </c>
      <c r="AW69" s="91">
        <v>27230604</v>
      </c>
      <c r="AX69" s="91">
        <v>26234489</v>
      </c>
      <c r="AY69" s="91">
        <v>28709600</v>
      </c>
      <c r="AZ69" s="91">
        <v>29937470</v>
      </c>
      <c r="BA69" s="91">
        <v>30044559</v>
      </c>
      <c r="BB69" s="91">
        <f t="shared" ref="BB69:BB70" si="49">VLOOKUP(B69,$BA$76:$BB$124,2,FALSE)</f>
        <v>28651384</v>
      </c>
      <c r="BC69" s="91"/>
    </row>
    <row r="70" spans="1:55">
      <c r="A70" s="93">
        <v>223</v>
      </c>
      <c r="B70" s="97" t="s">
        <v>281</v>
      </c>
      <c r="C70" s="91">
        <v>1932867</v>
      </c>
      <c r="D70" s="91">
        <v>2108253</v>
      </c>
      <c r="E70" s="91">
        <v>2400934</v>
      </c>
      <c r="F70" s="91">
        <v>3802423</v>
      </c>
      <c r="G70" s="91">
        <v>4495826</v>
      </c>
      <c r="H70" s="91">
        <v>6325800</v>
      </c>
      <c r="I70" s="91">
        <v>7286917</v>
      </c>
      <c r="J70" s="91">
        <v>8128771</v>
      </c>
      <c r="K70" s="91">
        <v>8665489</v>
      </c>
      <c r="L70" s="91">
        <v>10579433</v>
      </c>
      <c r="M70" s="91">
        <v>12355833</v>
      </c>
      <c r="N70" s="91">
        <v>12769633</v>
      </c>
      <c r="O70" s="91">
        <v>12956797</v>
      </c>
      <c r="P70" s="91">
        <v>13859152</v>
      </c>
      <c r="Q70" s="91">
        <v>14839797</v>
      </c>
      <c r="R70" s="91">
        <v>15202779</v>
      </c>
      <c r="S70" s="91">
        <v>17428539</v>
      </c>
      <c r="T70" s="91">
        <v>18231111</v>
      </c>
      <c r="U70" s="91">
        <v>19686592</v>
      </c>
      <c r="V70" s="91">
        <v>21657903</v>
      </c>
      <c r="W70" s="91">
        <v>22039472</v>
      </c>
      <c r="X70" s="91">
        <v>24722686</v>
      </c>
      <c r="Y70" s="91">
        <v>23391175</v>
      </c>
      <c r="Z70" s="91">
        <v>21678359</v>
      </c>
      <c r="AA70" s="91">
        <v>19919489</v>
      </c>
      <c r="AB70" s="91">
        <v>20922530</v>
      </c>
      <c r="AC70" s="91">
        <v>22366845</v>
      </c>
      <c r="AD70" s="91">
        <v>22063556</v>
      </c>
      <c r="AE70" s="91">
        <v>20806531</v>
      </c>
      <c r="AF70" s="91">
        <v>20125766</v>
      </c>
      <c r="AG70" s="91">
        <v>20936158</v>
      </c>
      <c r="AH70" s="91">
        <v>19876920</v>
      </c>
      <c r="AI70" s="91">
        <v>19326770</v>
      </c>
      <c r="AJ70" s="91">
        <v>19453226</v>
      </c>
      <c r="AK70" s="91">
        <v>20662115</v>
      </c>
      <c r="AL70" s="91">
        <v>20684129</v>
      </c>
      <c r="AM70" s="91">
        <v>19492463</v>
      </c>
      <c r="AN70" s="91">
        <v>22135956</v>
      </c>
      <c r="AO70" s="91">
        <v>21645171</v>
      </c>
      <c r="AP70" s="91">
        <v>19019702</v>
      </c>
      <c r="AQ70" s="91">
        <v>18849380</v>
      </c>
      <c r="AR70" s="91">
        <v>20896916</v>
      </c>
      <c r="AS70" s="91">
        <v>21700210</v>
      </c>
      <c r="AT70" s="91">
        <v>20443454</v>
      </c>
      <c r="AU70" s="91">
        <v>21454872</v>
      </c>
      <c r="AV70" s="91">
        <v>22517376</v>
      </c>
      <c r="AW70" s="91">
        <v>21843804</v>
      </c>
      <c r="AX70" s="91">
        <v>23174492</v>
      </c>
      <c r="AY70" s="91">
        <v>23626195</v>
      </c>
      <c r="AZ70" s="91">
        <v>24702513</v>
      </c>
      <c r="BA70" s="91">
        <v>21173920</v>
      </c>
      <c r="BB70" s="91">
        <f t="shared" si="49"/>
        <v>24363074</v>
      </c>
      <c r="BC70" s="91"/>
    </row>
    <row r="71" spans="1:55">
      <c r="A71" s="83"/>
      <c r="B71" s="104" t="s">
        <v>62</v>
      </c>
      <c r="C71" s="85">
        <f t="shared" ref="C71:L71" si="50">SUM(C72:C74)</f>
        <v>4134883</v>
      </c>
      <c r="D71" s="85">
        <f t="shared" si="50"/>
        <v>4889366</v>
      </c>
      <c r="E71" s="85">
        <f t="shared" si="50"/>
        <v>5116450</v>
      </c>
      <c r="F71" s="85">
        <f t="shared" si="50"/>
        <v>5948662</v>
      </c>
      <c r="G71" s="85">
        <f t="shared" si="50"/>
        <v>7719353</v>
      </c>
      <c r="H71" s="85">
        <f t="shared" si="50"/>
        <v>10067259</v>
      </c>
      <c r="I71" s="85">
        <f t="shared" si="50"/>
        <v>11781274</v>
      </c>
      <c r="J71" s="85">
        <f t="shared" si="50"/>
        <v>12194253</v>
      </c>
      <c r="K71" s="85">
        <f t="shared" si="50"/>
        <v>12830225</v>
      </c>
      <c r="L71" s="85">
        <f t="shared" si="50"/>
        <v>14674237</v>
      </c>
      <c r="M71" s="85">
        <f>SUM(M72:M74)</f>
        <v>15896123</v>
      </c>
      <c r="N71" s="85">
        <f t="shared" ref="N71:BC71" si="51">SUM(N72:N74)</f>
        <v>16678054</v>
      </c>
      <c r="O71" s="85">
        <f t="shared" si="51"/>
        <v>18042178</v>
      </c>
      <c r="P71" s="85">
        <f t="shared" si="51"/>
        <v>19184590</v>
      </c>
      <c r="Q71" s="85">
        <f t="shared" si="51"/>
        <v>20590271</v>
      </c>
      <c r="R71" s="85">
        <f t="shared" si="51"/>
        <v>21561424</v>
      </c>
      <c r="S71" s="85">
        <f t="shared" si="51"/>
        <v>20764400</v>
      </c>
      <c r="T71" s="85">
        <f t="shared" si="51"/>
        <v>22144182</v>
      </c>
      <c r="U71" s="85">
        <f t="shared" si="51"/>
        <v>25655416</v>
      </c>
      <c r="V71" s="85">
        <f t="shared" si="51"/>
        <v>27605217</v>
      </c>
      <c r="W71" s="85">
        <f t="shared" si="51"/>
        <v>29415229</v>
      </c>
      <c r="X71" s="85">
        <f t="shared" si="51"/>
        <v>33176201</v>
      </c>
      <c r="Y71" s="85">
        <f t="shared" si="51"/>
        <v>32804300</v>
      </c>
      <c r="Z71" s="85">
        <f t="shared" si="51"/>
        <v>32354403</v>
      </c>
      <c r="AA71" s="85">
        <f t="shared" si="51"/>
        <v>34710623</v>
      </c>
      <c r="AB71" s="85">
        <f t="shared" si="51"/>
        <v>36379752</v>
      </c>
      <c r="AC71" s="85">
        <f t="shared" si="51"/>
        <v>37139981</v>
      </c>
      <c r="AD71" s="85">
        <f t="shared" si="51"/>
        <v>43522001</v>
      </c>
      <c r="AE71" s="85">
        <f t="shared" si="51"/>
        <v>42148735</v>
      </c>
      <c r="AF71" s="85">
        <f t="shared" si="51"/>
        <v>43180266</v>
      </c>
      <c r="AG71" s="85">
        <f t="shared" si="51"/>
        <v>47764092</v>
      </c>
      <c r="AH71" s="85">
        <f t="shared" si="51"/>
        <v>43708766</v>
      </c>
      <c r="AI71" s="85">
        <f t="shared" si="51"/>
        <v>37686506</v>
      </c>
      <c r="AJ71" s="85">
        <f t="shared" si="51"/>
        <v>27360656</v>
      </c>
      <c r="AK71" s="85">
        <f t="shared" si="51"/>
        <v>26613553</v>
      </c>
      <c r="AL71" s="85">
        <f t="shared" si="51"/>
        <v>25709175</v>
      </c>
      <c r="AM71" s="85">
        <f t="shared" si="51"/>
        <v>24864635</v>
      </c>
      <c r="AN71" s="85">
        <f t="shared" si="51"/>
        <v>25272511</v>
      </c>
      <c r="AO71" s="85">
        <f t="shared" si="51"/>
        <v>27722875</v>
      </c>
      <c r="AP71" s="85">
        <f t="shared" si="51"/>
        <v>22724696</v>
      </c>
      <c r="AQ71" s="85">
        <f t="shared" si="51"/>
        <v>21935720</v>
      </c>
      <c r="AR71" s="85">
        <f t="shared" si="51"/>
        <v>18780533</v>
      </c>
      <c r="AS71" s="85">
        <f t="shared" si="51"/>
        <v>18171908</v>
      </c>
      <c r="AT71" s="85">
        <f t="shared" si="51"/>
        <v>17227985</v>
      </c>
      <c r="AU71" s="85">
        <f t="shared" si="51"/>
        <v>16726487</v>
      </c>
      <c r="AV71" s="85">
        <f t="shared" si="51"/>
        <v>39414037</v>
      </c>
      <c r="AW71" s="85">
        <f t="shared" si="51"/>
        <v>16866756</v>
      </c>
      <c r="AX71" s="85">
        <f t="shared" si="51"/>
        <v>16092375</v>
      </c>
      <c r="AY71" s="85">
        <f t="shared" si="51"/>
        <v>15983886</v>
      </c>
      <c r="AZ71" s="85">
        <f t="shared" si="51"/>
        <v>16362027</v>
      </c>
      <c r="BA71" s="85">
        <f t="shared" si="51"/>
        <v>14940303</v>
      </c>
      <c r="BB71" s="85">
        <f t="shared" si="51"/>
        <v>15701608</v>
      </c>
      <c r="BC71" s="85">
        <f t="shared" si="51"/>
        <v>0</v>
      </c>
    </row>
    <row r="72" spans="1:55">
      <c r="A72" s="99">
        <v>205</v>
      </c>
      <c r="B72" s="105" t="s">
        <v>282</v>
      </c>
      <c r="C72" s="91">
        <v>1596652</v>
      </c>
      <c r="D72" s="91">
        <v>1811763</v>
      </c>
      <c r="E72" s="91">
        <v>1822542</v>
      </c>
      <c r="F72" s="91">
        <v>1994790</v>
      </c>
      <c r="G72" s="91">
        <v>2576391</v>
      </c>
      <c r="H72" s="91">
        <v>3096427</v>
      </c>
      <c r="I72" s="91">
        <v>3689004</v>
      </c>
      <c r="J72" s="91">
        <v>3633275</v>
      </c>
      <c r="K72" s="91">
        <v>3798384</v>
      </c>
      <c r="L72" s="91">
        <v>4513766</v>
      </c>
      <c r="M72" s="91">
        <v>4764751</v>
      </c>
      <c r="N72" s="91">
        <v>5197577</v>
      </c>
      <c r="O72" s="91">
        <v>5763736</v>
      </c>
      <c r="P72" s="91">
        <v>6590294</v>
      </c>
      <c r="Q72" s="91">
        <v>8035374</v>
      </c>
      <c r="R72" s="91">
        <v>8604167</v>
      </c>
      <c r="S72" s="91">
        <v>8154430</v>
      </c>
      <c r="T72" s="91">
        <v>9320569</v>
      </c>
      <c r="U72" s="91">
        <v>11603886</v>
      </c>
      <c r="V72" s="91">
        <v>13105624</v>
      </c>
      <c r="W72" s="91">
        <v>14279268</v>
      </c>
      <c r="X72" s="91">
        <v>17017548</v>
      </c>
      <c r="Y72" s="91">
        <v>16641811</v>
      </c>
      <c r="Z72" s="91">
        <v>16497213</v>
      </c>
      <c r="AA72" s="91">
        <v>18937073</v>
      </c>
      <c r="AB72" s="91">
        <v>19942417</v>
      </c>
      <c r="AC72" s="91">
        <v>20329783</v>
      </c>
      <c r="AD72" s="91">
        <v>25782880</v>
      </c>
      <c r="AE72" s="91">
        <v>24417318</v>
      </c>
      <c r="AF72" s="91">
        <v>25607363</v>
      </c>
      <c r="AG72" s="91">
        <v>29615786</v>
      </c>
      <c r="AH72" s="91">
        <v>28400988</v>
      </c>
      <c r="AI72" s="91">
        <v>25202326</v>
      </c>
      <c r="AJ72" s="91">
        <v>14227020</v>
      </c>
      <c r="AK72" s="91">
        <v>13810870</v>
      </c>
      <c r="AL72" s="91">
        <v>13140989</v>
      </c>
      <c r="AM72" s="91">
        <v>12893438</v>
      </c>
      <c r="AN72" s="91">
        <v>12775917</v>
      </c>
      <c r="AO72" s="91">
        <v>14844834</v>
      </c>
      <c r="AP72" s="91">
        <v>11410403</v>
      </c>
      <c r="AQ72" s="91">
        <v>9750691</v>
      </c>
      <c r="AR72" s="91">
        <v>7175203</v>
      </c>
      <c r="AS72" s="91">
        <v>7512776</v>
      </c>
      <c r="AT72" s="91">
        <v>7272865</v>
      </c>
      <c r="AU72" s="91">
        <v>6514167</v>
      </c>
      <c r="AV72" s="91">
        <v>28546047</v>
      </c>
      <c r="AW72" s="91">
        <v>5082279</v>
      </c>
      <c r="AX72" s="91">
        <v>4527605</v>
      </c>
      <c r="AY72" s="91">
        <v>4662092</v>
      </c>
      <c r="AZ72" s="91">
        <v>4427920</v>
      </c>
      <c r="BA72" s="91">
        <v>3849562</v>
      </c>
      <c r="BB72" s="91">
        <f t="shared" ref="BB72:BB74" si="52">VLOOKUP(B72,$BA$76:$BB$124,2,FALSE)</f>
        <v>4106171</v>
      </c>
      <c r="BC72" s="91"/>
    </row>
    <row r="73" spans="1:55">
      <c r="A73" s="93">
        <v>224</v>
      </c>
      <c r="B73" s="97" t="s">
        <v>283</v>
      </c>
      <c r="C73" s="91">
        <v>1902790</v>
      </c>
      <c r="D73" s="91">
        <v>2102278</v>
      </c>
      <c r="E73" s="91">
        <v>2315138</v>
      </c>
      <c r="F73" s="91">
        <v>2925919</v>
      </c>
      <c r="G73" s="91">
        <v>3759777</v>
      </c>
      <c r="H73" s="91">
        <v>4573998</v>
      </c>
      <c r="I73" s="91">
        <v>5340805</v>
      </c>
      <c r="J73" s="91">
        <v>5548890</v>
      </c>
      <c r="K73" s="91">
        <v>5755868</v>
      </c>
      <c r="L73" s="91">
        <v>6280246</v>
      </c>
      <c r="M73" s="91">
        <v>6712316</v>
      </c>
      <c r="N73" s="91">
        <v>6899933</v>
      </c>
      <c r="O73" s="91">
        <v>7776314</v>
      </c>
      <c r="P73" s="91">
        <v>7924478</v>
      </c>
      <c r="Q73" s="91">
        <v>7860579</v>
      </c>
      <c r="R73" s="91">
        <v>7979712</v>
      </c>
      <c r="S73" s="91">
        <v>7951984</v>
      </c>
      <c r="T73" s="91">
        <v>8056136</v>
      </c>
      <c r="U73" s="91">
        <v>8563619</v>
      </c>
      <c r="V73" s="91">
        <v>9056315</v>
      </c>
      <c r="W73" s="91">
        <v>9546719</v>
      </c>
      <c r="X73" s="91">
        <v>10162054</v>
      </c>
      <c r="Y73" s="91">
        <v>10363648</v>
      </c>
      <c r="Z73" s="91">
        <v>10168965</v>
      </c>
      <c r="AA73" s="91">
        <v>9785918</v>
      </c>
      <c r="AB73" s="91">
        <v>9823807</v>
      </c>
      <c r="AC73" s="91">
        <v>9939787</v>
      </c>
      <c r="AD73" s="91">
        <v>10762633</v>
      </c>
      <c r="AE73" s="91">
        <v>10649486</v>
      </c>
      <c r="AF73" s="91">
        <v>10280187</v>
      </c>
      <c r="AG73" s="91">
        <v>9728189</v>
      </c>
      <c r="AH73" s="91">
        <v>8771604</v>
      </c>
      <c r="AI73" s="91">
        <v>7396875</v>
      </c>
      <c r="AJ73" s="91">
        <v>7272105</v>
      </c>
      <c r="AK73" s="91">
        <v>7449551</v>
      </c>
      <c r="AL73" s="91">
        <v>7620457</v>
      </c>
      <c r="AM73" s="91">
        <v>6908730</v>
      </c>
      <c r="AN73" s="91">
        <v>6682491</v>
      </c>
      <c r="AO73" s="91">
        <v>6601395</v>
      </c>
      <c r="AP73" s="91">
        <v>5302045</v>
      </c>
      <c r="AQ73" s="91">
        <v>6060645</v>
      </c>
      <c r="AR73" s="91">
        <v>5800582</v>
      </c>
      <c r="AS73" s="91">
        <v>5182066</v>
      </c>
      <c r="AT73" s="91">
        <v>5174158</v>
      </c>
      <c r="AU73" s="91">
        <v>5489440</v>
      </c>
      <c r="AV73" s="91">
        <v>6213083</v>
      </c>
      <c r="AW73" s="91">
        <v>5960690</v>
      </c>
      <c r="AX73" s="91">
        <v>5749198</v>
      </c>
      <c r="AY73" s="91">
        <v>5975129</v>
      </c>
      <c r="AZ73" s="91">
        <v>6169292</v>
      </c>
      <c r="BA73" s="91">
        <v>5526974</v>
      </c>
      <c r="BB73" s="91">
        <f t="shared" si="52"/>
        <v>6015570</v>
      </c>
      <c r="BC73" s="91"/>
    </row>
    <row r="74" spans="1:55">
      <c r="A74" s="93">
        <v>226</v>
      </c>
      <c r="B74" s="97" t="s">
        <v>284</v>
      </c>
      <c r="C74" s="91">
        <v>635441</v>
      </c>
      <c r="D74" s="91">
        <v>975325</v>
      </c>
      <c r="E74" s="91">
        <v>978770</v>
      </c>
      <c r="F74" s="91">
        <v>1027953</v>
      </c>
      <c r="G74" s="91">
        <v>1383185</v>
      </c>
      <c r="H74" s="91">
        <v>2396834</v>
      </c>
      <c r="I74" s="91">
        <v>2751465</v>
      </c>
      <c r="J74" s="91">
        <v>3012088</v>
      </c>
      <c r="K74" s="91">
        <v>3275973</v>
      </c>
      <c r="L74" s="91">
        <v>3880225</v>
      </c>
      <c r="M74" s="91">
        <v>4419056</v>
      </c>
      <c r="N74" s="91">
        <v>4580544</v>
      </c>
      <c r="O74" s="91">
        <v>4502128</v>
      </c>
      <c r="P74" s="91">
        <v>4669818</v>
      </c>
      <c r="Q74" s="91">
        <v>4694318</v>
      </c>
      <c r="R74" s="91">
        <v>4977545</v>
      </c>
      <c r="S74" s="91">
        <v>4657986</v>
      </c>
      <c r="T74" s="91">
        <v>4767477</v>
      </c>
      <c r="U74" s="91">
        <v>5487911</v>
      </c>
      <c r="V74" s="91">
        <v>5443278</v>
      </c>
      <c r="W74" s="91">
        <v>5589242</v>
      </c>
      <c r="X74" s="91">
        <v>5996599</v>
      </c>
      <c r="Y74" s="91">
        <v>5798841</v>
      </c>
      <c r="Z74" s="91">
        <v>5688225</v>
      </c>
      <c r="AA74" s="91">
        <v>5987632</v>
      </c>
      <c r="AB74" s="91">
        <v>6613528</v>
      </c>
      <c r="AC74" s="91">
        <v>6870411</v>
      </c>
      <c r="AD74" s="91">
        <v>6976488</v>
      </c>
      <c r="AE74" s="91">
        <v>7081931</v>
      </c>
      <c r="AF74" s="91">
        <v>7292716</v>
      </c>
      <c r="AG74" s="91">
        <v>8420117</v>
      </c>
      <c r="AH74" s="91">
        <v>6536174</v>
      </c>
      <c r="AI74" s="91">
        <v>5087305</v>
      </c>
      <c r="AJ74" s="91">
        <v>5861531</v>
      </c>
      <c r="AK74" s="91">
        <v>5353132</v>
      </c>
      <c r="AL74" s="91">
        <v>4947729</v>
      </c>
      <c r="AM74" s="91">
        <v>5062467</v>
      </c>
      <c r="AN74" s="91">
        <v>5814103</v>
      </c>
      <c r="AO74" s="91">
        <v>6276646</v>
      </c>
      <c r="AP74" s="91">
        <v>6012248</v>
      </c>
      <c r="AQ74" s="91">
        <v>6124384</v>
      </c>
      <c r="AR74" s="91">
        <v>5804748</v>
      </c>
      <c r="AS74" s="91">
        <v>5477066</v>
      </c>
      <c r="AT74" s="91">
        <v>4780962</v>
      </c>
      <c r="AU74" s="91">
        <v>4722880</v>
      </c>
      <c r="AV74" s="91">
        <v>4654907</v>
      </c>
      <c r="AW74" s="91">
        <v>5823787</v>
      </c>
      <c r="AX74" s="91">
        <v>5815572</v>
      </c>
      <c r="AY74" s="91">
        <v>5346665</v>
      </c>
      <c r="AZ74" s="91">
        <v>5764815</v>
      </c>
      <c r="BA74" s="91">
        <v>5563767</v>
      </c>
      <c r="BB74" s="91">
        <f t="shared" si="52"/>
        <v>5579867</v>
      </c>
      <c r="BC74" s="91"/>
    </row>
    <row r="75" spans="1:55">
      <c r="A75" s="317" t="s">
        <v>670</v>
      </c>
    </row>
    <row r="76" spans="1:55">
      <c r="BA76" s="426" t="s">
        <v>63</v>
      </c>
      <c r="BB76" s="427">
        <v>69969479</v>
      </c>
    </row>
    <row r="77" spans="1:55">
      <c r="BA77" s="426" t="s">
        <v>64</v>
      </c>
      <c r="BB77" s="427">
        <v>20368511</v>
      </c>
    </row>
    <row r="78" spans="1:55">
      <c r="BA78" s="426" t="s">
        <v>65</v>
      </c>
      <c r="BB78" s="427">
        <v>74492730</v>
      </c>
    </row>
    <row r="79" spans="1:55">
      <c r="BA79" s="426" t="s">
        <v>66</v>
      </c>
      <c r="BB79" s="427">
        <v>13010885</v>
      </c>
    </row>
    <row r="80" spans="1:55">
      <c r="BA80" s="426" t="s">
        <v>67</v>
      </c>
      <c r="BB80" s="427">
        <v>1392552</v>
      </c>
    </row>
    <row r="81" spans="53:54">
      <c r="BA81" s="426" t="s">
        <v>68</v>
      </c>
      <c r="BB81" s="427">
        <v>500720</v>
      </c>
    </row>
    <row r="82" spans="53:54">
      <c r="BA82" s="426" t="s">
        <v>69</v>
      </c>
      <c r="BB82" s="427">
        <v>14516675</v>
      </c>
    </row>
    <row r="83" spans="53:54">
      <c r="BA83" s="426" t="s">
        <v>651</v>
      </c>
      <c r="BB83" s="427">
        <v>27556842</v>
      </c>
    </row>
    <row r="84" spans="53:54">
      <c r="BA84" s="426" t="s">
        <v>652</v>
      </c>
      <c r="BB84" s="427">
        <v>119235156</v>
      </c>
    </row>
    <row r="85" spans="53:54">
      <c r="BA85" s="426" t="s">
        <v>586</v>
      </c>
      <c r="BB85" s="427">
        <v>243463496</v>
      </c>
    </row>
    <row r="86" spans="53:54">
      <c r="BA86" s="426" t="s">
        <v>70</v>
      </c>
      <c r="BB86" s="427">
        <v>145488642</v>
      </c>
    </row>
    <row r="87" spans="53:54">
      <c r="BA87" s="426" t="s">
        <v>71</v>
      </c>
      <c r="BB87" s="427">
        <v>134681506</v>
      </c>
    </row>
    <row r="88" spans="53:54">
      <c r="BA88" s="426" t="s">
        <v>72</v>
      </c>
      <c r="BB88" s="427">
        <v>27817786</v>
      </c>
    </row>
    <row r="89" spans="53:54">
      <c r="BA89" s="426" t="s">
        <v>73</v>
      </c>
      <c r="BB89" s="427">
        <v>4106171</v>
      </c>
    </row>
    <row r="90" spans="53:54">
      <c r="BA90" s="426" t="s">
        <v>74</v>
      </c>
      <c r="BB90" s="427">
        <v>308128</v>
      </c>
    </row>
    <row r="91" spans="53:54">
      <c r="BA91" s="426" t="s">
        <v>75</v>
      </c>
      <c r="BB91" s="427">
        <v>69424013</v>
      </c>
    </row>
    <row r="92" spans="53:54">
      <c r="BA92" s="426" t="s">
        <v>76</v>
      </c>
      <c r="BB92" s="427">
        <v>16411631</v>
      </c>
    </row>
    <row r="93" spans="53:54">
      <c r="BA93" s="426" t="s">
        <v>77</v>
      </c>
      <c r="BB93" s="427">
        <v>11356019</v>
      </c>
    </row>
    <row r="94" spans="53:54">
      <c r="BA94" s="426" t="s">
        <v>78</v>
      </c>
      <c r="BB94" s="427">
        <v>101750583</v>
      </c>
    </row>
    <row r="95" spans="53:54">
      <c r="BA95" s="426" t="s">
        <v>79</v>
      </c>
      <c r="BB95" s="427">
        <v>28360309</v>
      </c>
    </row>
    <row r="96" spans="53:54">
      <c r="BA96" s="426" t="s">
        <v>80</v>
      </c>
      <c r="BB96" s="427">
        <v>8661406</v>
      </c>
    </row>
    <row r="97" spans="53:54">
      <c r="BA97" s="426" t="s">
        <v>81</v>
      </c>
      <c r="BB97" s="427">
        <v>7461899</v>
      </c>
    </row>
    <row r="98" spans="53:54">
      <c r="BA98" s="426" t="s">
        <v>82</v>
      </c>
      <c r="BB98" s="427">
        <v>23876642</v>
      </c>
    </row>
    <row r="99" spans="53:54">
      <c r="BA99" s="426" t="s">
        <v>83</v>
      </c>
      <c r="BB99" s="427">
        <v>87327453</v>
      </c>
    </row>
    <row r="100" spans="53:54">
      <c r="BA100" s="426" t="s">
        <v>84</v>
      </c>
      <c r="BB100" s="427">
        <v>6555394</v>
      </c>
    </row>
    <row r="101" spans="53:54">
      <c r="BA101" s="426" t="s">
        <v>85</v>
      </c>
      <c r="BB101" s="427">
        <v>31872384</v>
      </c>
    </row>
    <row r="102" spans="53:54">
      <c r="BA102" s="426" t="s">
        <v>86</v>
      </c>
      <c r="BB102" s="427">
        <v>53341605</v>
      </c>
    </row>
    <row r="103" spans="53:54">
      <c r="BA103" s="426" t="s">
        <v>87</v>
      </c>
      <c r="BB103" s="427">
        <v>31145252</v>
      </c>
    </row>
    <row r="104" spans="53:54">
      <c r="BA104" s="426" t="s">
        <v>753</v>
      </c>
      <c r="BB104" s="427">
        <v>28651384</v>
      </c>
    </row>
    <row r="105" spans="53:54">
      <c r="BA105" s="426" t="s">
        <v>653</v>
      </c>
      <c r="BB105" s="427">
        <v>4831411</v>
      </c>
    </row>
    <row r="106" spans="53:54">
      <c r="BA106" s="426" t="s">
        <v>654</v>
      </c>
      <c r="BB106" s="427">
        <v>24363074</v>
      </c>
    </row>
    <row r="107" spans="53:54">
      <c r="BA107" s="426" t="s">
        <v>655</v>
      </c>
      <c r="BB107" s="427">
        <v>6015570</v>
      </c>
    </row>
    <row r="108" spans="53:54">
      <c r="BA108" s="426" t="s">
        <v>656</v>
      </c>
      <c r="BB108" s="427">
        <v>9427447</v>
      </c>
    </row>
    <row r="109" spans="53:54">
      <c r="BA109" s="426" t="s">
        <v>657</v>
      </c>
      <c r="BB109" s="427">
        <v>5579867</v>
      </c>
    </row>
    <row r="110" spans="53:54">
      <c r="BA110" s="426" t="s">
        <v>658</v>
      </c>
      <c r="BB110" s="427">
        <v>6237938</v>
      </c>
    </row>
    <row r="111" spans="53:54">
      <c r="BA111" s="426" t="s">
        <v>659</v>
      </c>
      <c r="BB111" s="427">
        <v>38493836</v>
      </c>
    </row>
    <row r="112" spans="53:54">
      <c r="BA112" s="426" t="s">
        <v>660</v>
      </c>
      <c r="BB112" s="427">
        <v>39935035</v>
      </c>
    </row>
    <row r="113" spans="53:54">
      <c r="BA113" s="426" t="s">
        <v>88</v>
      </c>
      <c r="BB113" s="427">
        <v>1106613</v>
      </c>
    </row>
    <row r="114" spans="53:54">
      <c r="BA114" s="426" t="s">
        <v>661</v>
      </c>
      <c r="BB114" s="427">
        <v>5770094</v>
      </c>
    </row>
    <row r="115" spans="53:54">
      <c r="BA115" s="426" t="s">
        <v>89</v>
      </c>
      <c r="BB115" s="427">
        <v>13537178</v>
      </c>
    </row>
    <row r="116" spans="53:54">
      <c r="BA116" s="426" t="s">
        <v>90</v>
      </c>
      <c r="BB116" s="427">
        <v>30167448</v>
      </c>
    </row>
    <row r="117" spans="53:54">
      <c r="BA117" s="426" t="s">
        <v>91</v>
      </c>
      <c r="BB117" s="427">
        <v>3509132</v>
      </c>
    </row>
    <row r="118" spans="53:54">
      <c r="BA118" s="426" t="s">
        <v>92</v>
      </c>
      <c r="BB118" s="427">
        <v>20990906</v>
      </c>
    </row>
    <row r="119" spans="53:54">
      <c r="BA119" s="426" t="s">
        <v>662</v>
      </c>
      <c r="BB119" s="427">
        <v>2897512</v>
      </c>
    </row>
    <row r="120" spans="53:54">
      <c r="BA120" s="426" t="s">
        <v>93</v>
      </c>
      <c r="BB120" s="427">
        <v>15599273</v>
      </c>
    </row>
    <row r="121" spans="53:54">
      <c r="BA121" s="426" t="s">
        <v>94</v>
      </c>
      <c r="BB121" s="427">
        <v>4523765</v>
      </c>
    </row>
    <row r="122" spans="53:54">
      <c r="BA122" s="426" t="s">
        <v>95</v>
      </c>
      <c r="BB122" s="427">
        <v>2405247</v>
      </c>
    </row>
    <row r="123" spans="53:54">
      <c r="BA123" s="426" t="s">
        <v>663</v>
      </c>
      <c r="BB123" s="427">
        <v>1899471</v>
      </c>
    </row>
    <row r="124" spans="53:54">
      <c r="BA124" s="426" t="s">
        <v>664</v>
      </c>
      <c r="BB124" s="427">
        <v>1054687</v>
      </c>
    </row>
  </sheetData>
  <mergeCells count="1">
    <mergeCell ref="A2:B2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9D134-DC20-4BDB-B75C-3F61959A32CE}">
  <dimension ref="A1:AI124"/>
  <sheetViews>
    <sheetView workbookViewId="0">
      <pane xSplit="3" ySplit="3" topLeftCell="D4" activePane="bottomRight" state="frozen"/>
      <selection pane="topRight" activeCell="D1" sqref="D1"/>
      <selection pane="bottomLeft" activeCell="A5" sqref="A5"/>
      <selection pane="bottomRight"/>
    </sheetView>
  </sheetViews>
  <sheetFormatPr defaultColWidth="9" defaultRowHeight="13.5"/>
  <cols>
    <col min="1" max="1" width="3.125" customWidth="1"/>
    <col min="2" max="2" width="4.125" style="296" customWidth="1"/>
    <col min="3" max="3" width="11.625" customWidth="1"/>
    <col min="4" max="33" width="10.625" customWidth="1"/>
    <col min="34" max="35" width="11.625" hidden="1" customWidth="1"/>
  </cols>
  <sheetData>
    <row r="1" spans="1:35">
      <c r="A1" s="26" t="s">
        <v>669</v>
      </c>
      <c r="AG1" t="s">
        <v>755</v>
      </c>
    </row>
    <row r="2" spans="1:35">
      <c r="A2" s="301"/>
      <c r="B2" s="302"/>
      <c r="C2" s="301"/>
      <c r="D2" s="303" t="s">
        <v>216</v>
      </c>
      <c r="E2" s="303" t="s">
        <v>649</v>
      </c>
      <c r="F2" s="303" t="s">
        <v>217</v>
      </c>
      <c r="G2" s="303" t="s">
        <v>218</v>
      </c>
      <c r="H2" s="303" t="s">
        <v>219</v>
      </c>
      <c r="I2" s="303" t="s">
        <v>220</v>
      </c>
      <c r="J2" s="303" t="s">
        <v>221</v>
      </c>
      <c r="K2" s="303" t="s">
        <v>222</v>
      </c>
      <c r="L2" s="303" t="s">
        <v>223</v>
      </c>
      <c r="M2" s="303" t="s">
        <v>224</v>
      </c>
      <c r="N2" s="303" t="s">
        <v>225</v>
      </c>
      <c r="O2" s="304" t="s">
        <v>98</v>
      </c>
      <c r="P2" s="304" t="s">
        <v>99</v>
      </c>
      <c r="Q2" s="304" t="s">
        <v>100</v>
      </c>
      <c r="R2" s="304" t="s">
        <v>101</v>
      </c>
      <c r="S2" s="304" t="s">
        <v>102</v>
      </c>
      <c r="T2" s="304" t="s">
        <v>103</v>
      </c>
      <c r="U2" s="304" t="s">
        <v>104</v>
      </c>
      <c r="V2" s="304" t="s">
        <v>105</v>
      </c>
      <c r="W2" s="304" t="s">
        <v>106</v>
      </c>
      <c r="X2" s="304" t="s">
        <v>107</v>
      </c>
      <c r="Y2" s="304" t="s">
        <v>108</v>
      </c>
      <c r="Z2" s="304" t="s">
        <v>109</v>
      </c>
      <c r="AA2" s="304" t="s">
        <v>110</v>
      </c>
      <c r="AB2" s="304" t="s">
        <v>111</v>
      </c>
      <c r="AC2" s="304" t="s">
        <v>112</v>
      </c>
      <c r="AD2" s="304" t="s">
        <v>113</v>
      </c>
      <c r="AE2" s="304" t="s">
        <v>114</v>
      </c>
      <c r="AF2" s="304" t="s">
        <v>199</v>
      </c>
      <c r="AG2" s="304" t="s">
        <v>637</v>
      </c>
      <c r="AH2" s="365" t="s">
        <v>637</v>
      </c>
      <c r="AI2" s="193" t="s">
        <v>637</v>
      </c>
    </row>
    <row r="3" spans="1:35">
      <c r="C3" t="s">
        <v>115</v>
      </c>
      <c r="D3" s="296">
        <v>1990</v>
      </c>
      <c r="E3" s="296">
        <v>1991</v>
      </c>
      <c r="F3" s="296">
        <v>1992</v>
      </c>
      <c r="G3" s="296">
        <v>1993</v>
      </c>
      <c r="H3" s="296">
        <v>1994</v>
      </c>
      <c r="I3" s="296">
        <v>1995</v>
      </c>
      <c r="J3" s="296">
        <v>1996</v>
      </c>
      <c r="K3" s="296">
        <v>1997</v>
      </c>
      <c r="L3" s="296">
        <v>1998</v>
      </c>
      <c r="M3" s="296">
        <v>1999</v>
      </c>
      <c r="N3" s="296">
        <v>2000</v>
      </c>
      <c r="O3" s="296">
        <v>2001</v>
      </c>
      <c r="P3" s="296">
        <v>2002</v>
      </c>
      <c r="Q3" s="296">
        <v>2003</v>
      </c>
      <c r="R3" s="296">
        <v>2004</v>
      </c>
      <c r="S3" s="296">
        <v>2005</v>
      </c>
      <c r="T3" s="296">
        <v>2006</v>
      </c>
      <c r="U3" s="296">
        <v>2007</v>
      </c>
      <c r="V3" s="296">
        <v>2008</v>
      </c>
      <c r="W3" s="296">
        <v>2009</v>
      </c>
      <c r="X3" s="296">
        <v>2010</v>
      </c>
      <c r="Y3" s="296">
        <v>2011</v>
      </c>
      <c r="Z3" s="296">
        <v>2012</v>
      </c>
      <c r="AA3" s="296">
        <v>2013</v>
      </c>
      <c r="AB3" s="296">
        <v>2014</v>
      </c>
      <c r="AC3" s="296">
        <v>2015</v>
      </c>
      <c r="AD3" s="296">
        <v>2016</v>
      </c>
      <c r="AE3" s="296">
        <v>2017</v>
      </c>
      <c r="AF3" s="296">
        <v>2018</v>
      </c>
      <c r="AG3" s="296">
        <v>2019</v>
      </c>
      <c r="AH3" s="366"/>
      <c r="AI3" s="366"/>
    </row>
    <row r="4" spans="1:35">
      <c r="A4" t="s">
        <v>116</v>
      </c>
      <c r="C4" t="s">
        <v>117</v>
      </c>
      <c r="D4" s="152">
        <v>220719174</v>
      </c>
      <c r="E4" s="152">
        <v>210572655</v>
      </c>
      <c r="F4" s="152">
        <v>189731892</v>
      </c>
      <c r="G4" s="152">
        <v>176098997</v>
      </c>
      <c r="H4" s="152">
        <v>171792113</v>
      </c>
      <c r="I4" s="152">
        <v>258703151</v>
      </c>
      <c r="J4" s="152">
        <v>281136482</v>
      </c>
      <c r="K4" s="152">
        <v>212737611</v>
      </c>
      <c r="L4" s="152">
        <v>149812774</v>
      </c>
      <c r="M4" s="152">
        <v>146023330</v>
      </c>
      <c r="N4" s="152">
        <v>131526284</v>
      </c>
      <c r="O4" s="152">
        <v>122722587</v>
      </c>
      <c r="P4" s="152">
        <v>111078146</v>
      </c>
      <c r="Q4" s="152">
        <v>104862072</v>
      </c>
      <c r="R4" s="152">
        <v>117230938</v>
      </c>
      <c r="S4" s="152">
        <v>116838548</v>
      </c>
      <c r="T4" s="152">
        <v>119217388</v>
      </c>
      <c r="U4" s="152">
        <v>109131234</v>
      </c>
      <c r="V4" s="152">
        <v>108490941</v>
      </c>
      <c r="W4" s="152">
        <v>81667253</v>
      </c>
      <c r="X4" s="307">
        <v>82781186.421052635</v>
      </c>
      <c r="Y4" s="307">
        <v>84120608.421052635</v>
      </c>
      <c r="Z4" s="307">
        <v>86811689.421052635</v>
      </c>
      <c r="AA4" s="307">
        <v>90201048</v>
      </c>
      <c r="AB4" s="307">
        <v>90401863</v>
      </c>
      <c r="AC4" s="307">
        <v>91275588</v>
      </c>
      <c r="AD4" s="307">
        <v>96780404</v>
      </c>
      <c r="AE4" s="307">
        <v>93537379</v>
      </c>
      <c r="AF4" s="307">
        <v>90495052</v>
      </c>
      <c r="AG4" s="307">
        <v>94781309</v>
      </c>
      <c r="AH4" s="367"/>
      <c r="AI4" s="367"/>
    </row>
    <row r="5" spans="1:35">
      <c r="C5" t="s">
        <v>96</v>
      </c>
      <c r="D5" s="146">
        <v>76605877</v>
      </c>
      <c r="E5" s="146">
        <v>66958197</v>
      </c>
      <c r="F5" s="146">
        <v>64882348</v>
      </c>
      <c r="G5" s="146">
        <v>55727855</v>
      </c>
      <c r="H5" s="146">
        <v>51641243</v>
      </c>
      <c r="I5" s="146">
        <v>88776369</v>
      </c>
      <c r="J5" s="146">
        <v>103546389</v>
      </c>
      <c r="K5" s="146">
        <v>71341540</v>
      </c>
      <c r="L5" s="146">
        <v>44054990</v>
      </c>
      <c r="M5" s="146">
        <v>47681655</v>
      </c>
      <c r="N5" s="146">
        <v>42968646</v>
      </c>
      <c r="O5" s="146">
        <v>38392695</v>
      </c>
      <c r="P5" s="146">
        <v>35240635</v>
      </c>
      <c r="Q5" s="146">
        <v>32696406</v>
      </c>
      <c r="R5" s="146">
        <v>37375462</v>
      </c>
      <c r="S5" s="146">
        <v>38838509</v>
      </c>
      <c r="T5" s="146">
        <v>39538350</v>
      </c>
      <c r="U5" s="146">
        <v>31474164</v>
      </c>
      <c r="V5" s="146">
        <v>28474625</v>
      </c>
      <c r="W5" s="146">
        <v>20615380</v>
      </c>
      <c r="X5" s="307">
        <v>19685217</v>
      </c>
      <c r="Y5" s="307">
        <v>22442960</v>
      </c>
      <c r="Z5" s="307">
        <v>19406693</v>
      </c>
      <c r="AA5" s="307">
        <v>24348403</v>
      </c>
      <c r="AB5" s="307">
        <v>27658529</v>
      </c>
      <c r="AC5" s="307">
        <v>27375040</v>
      </c>
      <c r="AD5" s="307">
        <v>27013948</v>
      </c>
      <c r="AE5" s="307">
        <v>29633825</v>
      </c>
      <c r="AF5" s="307">
        <v>22371228</v>
      </c>
      <c r="AG5" s="307">
        <v>26858801</v>
      </c>
      <c r="AH5" s="367"/>
      <c r="AI5" s="367"/>
    </row>
    <row r="6" spans="1:35">
      <c r="C6" t="s">
        <v>46</v>
      </c>
      <c r="D6" s="146">
        <v>39710725</v>
      </c>
      <c r="E6" s="146">
        <v>33275824</v>
      </c>
      <c r="F6" s="146">
        <v>30208056</v>
      </c>
      <c r="G6" s="146">
        <v>24437066</v>
      </c>
      <c r="H6" s="146">
        <v>29384495</v>
      </c>
      <c r="I6" s="146">
        <v>58369331</v>
      </c>
      <c r="J6" s="146">
        <v>60522976</v>
      </c>
      <c r="K6" s="146">
        <v>45029433</v>
      </c>
      <c r="L6" s="146">
        <v>26692755</v>
      </c>
      <c r="M6" s="146">
        <v>22981328</v>
      </c>
      <c r="N6" s="146">
        <v>22274907</v>
      </c>
      <c r="O6" s="146">
        <v>22886650</v>
      </c>
      <c r="P6" s="146">
        <v>20315558</v>
      </c>
      <c r="Q6" s="146">
        <v>19268858</v>
      </c>
      <c r="R6" s="146">
        <v>24567568</v>
      </c>
      <c r="S6" s="146">
        <v>24848030</v>
      </c>
      <c r="T6" s="146">
        <v>20219563</v>
      </c>
      <c r="U6" s="146">
        <v>23825221</v>
      </c>
      <c r="V6" s="146">
        <v>18113177</v>
      </c>
      <c r="W6" s="146">
        <v>12746052</v>
      </c>
      <c r="X6" s="307">
        <v>14694787</v>
      </c>
      <c r="Y6" s="307">
        <v>14373972</v>
      </c>
      <c r="Z6" s="307">
        <v>17646994</v>
      </c>
      <c r="AA6" s="307">
        <v>16950985</v>
      </c>
      <c r="AB6" s="307">
        <v>15372024</v>
      </c>
      <c r="AC6" s="307">
        <v>20156404</v>
      </c>
      <c r="AD6" s="307">
        <v>16683673</v>
      </c>
      <c r="AE6" s="307">
        <v>20420946</v>
      </c>
      <c r="AF6" s="307">
        <v>16586351</v>
      </c>
      <c r="AG6" s="307">
        <v>20740811</v>
      </c>
      <c r="AH6" s="367"/>
      <c r="AI6" s="367"/>
    </row>
    <row r="7" spans="1:35">
      <c r="C7" t="s">
        <v>47</v>
      </c>
      <c r="D7" s="146">
        <v>27857644</v>
      </c>
      <c r="E7" s="146">
        <v>29566863</v>
      </c>
      <c r="F7" s="146">
        <v>26789070</v>
      </c>
      <c r="G7" s="146">
        <v>26682337</v>
      </c>
      <c r="H7" s="146">
        <v>22349145</v>
      </c>
      <c r="I7" s="146">
        <v>34321738</v>
      </c>
      <c r="J7" s="146">
        <v>31526176</v>
      </c>
      <c r="K7" s="146">
        <v>23567396</v>
      </c>
      <c r="L7" s="146">
        <v>18143463</v>
      </c>
      <c r="M7" s="146">
        <v>15455579</v>
      </c>
      <c r="N7" s="146">
        <v>14857944</v>
      </c>
      <c r="O7" s="146">
        <v>16122733</v>
      </c>
      <c r="P7" s="146">
        <v>11706471</v>
      </c>
      <c r="Q7" s="146">
        <v>12178873</v>
      </c>
      <c r="R7" s="146">
        <v>11829369</v>
      </c>
      <c r="S7" s="146">
        <v>13631185</v>
      </c>
      <c r="T7" s="146">
        <v>16203155</v>
      </c>
      <c r="U7" s="146">
        <v>12361705</v>
      </c>
      <c r="V7" s="146">
        <v>9893523</v>
      </c>
      <c r="W7" s="146">
        <v>9632492</v>
      </c>
      <c r="X7" s="307">
        <v>9163538</v>
      </c>
      <c r="Y7" s="307">
        <v>8289615</v>
      </c>
      <c r="Z7" s="307">
        <v>9897075</v>
      </c>
      <c r="AA7" s="307">
        <v>10007902</v>
      </c>
      <c r="AB7" s="307">
        <v>10641628</v>
      </c>
      <c r="AC7" s="307">
        <v>10520773</v>
      </c>
      <c r="AD7" s="307">
        <v>13110103</v>
      </c>
      <c r="AE7" s="307">
        <v>9271955</v>
      </c>
      <c r="AF7" s="307">
        <v>12052120</v>
      </c>
      <c r="AG7" s="307">
        <v>7889347</v>
      </c>
      <c r="AH7" s="367"/>
      <c r="AI7" s="367"/>
    </row>
    <row r="8" spans="1:35">
      <c r="C8" t="s">
        <v>59</v>
      </c>
      <c r="D8" s="146">
        <v>20456191</v>
      </c>
      <c r="E8" s="146">
        <v>21973101</v>
      </c>
      <c r="F8" s="146">
        <v>16185548</v>
      </c>
      <c r="G8" s="146">
        <v>18047924</v>
      </c>
      <c r="H8" s="146">
        <v>18436623</v>
      </c>
      <c r="I8" s="146">
        <v>23041677</v>
      </c>
      <c r="J8" s="146">
        <v>26489542</v>
      </c>
      <c r="K8" s="146">
        <v>22955639</v>
      </c>
      <c r="L8" s="146">
        <v>16906127</v>
      </c>
      <c r="M8" s="146">
        <v>16509141</v>
      </c>
      <c r="N8" s="146">
        <v>14274957</v>
      </c>
      <c r="O8" s="146">
        <v>11567436</v>
      </c>
      <c r="P8" s="146">
        <v>12014098</v>
      </c>
      <c r="Q8" s="146">
        <v>11488693</v>
      </c>
      <c r="R8" s="146">
        <v>12260762</v>
      </c>
      <c r="S8" s="146">
        <v>11630222</v>
      </c>
      <c r="T8" s="146">
        <v>13522988</v>
      </c>
      <c r="U8" s="146">
        <v>13269557</v>
      </c>
      <c r="V8" s="146">
        <v>13311780</v>
      </c>
      <c r="W8" s="146">
        <v>10382407</v>
      </c>
      <c r="X8" s="307">
        <v>10646920</v>
      </c>
      <c r="Y8" s="307">
        <v>9784091</v>
      </c>
      <c r="Z8" s="307">
        <v>11327243</v>
      </c>
      <c r="AA8" s="307">
        <v>12022814</v>
      </c>
      <c r="AB8" s="307">
        <v>13564323</v>
      </c>
      <c r="AC8" s="307">
        <v>10390642</v>
      </c>
      <c r="AD8" s="307">
        <v>11595084</v>
      </c>
      <c r="AE8" s="307">
        <v>10663554</v>
      </c>
      <c r="AF8" s="307">
        <v>12236233</v>
      </c>
      <c r="AG8" s="307">
        <v>11529944</v>
      </c>
      <c r="AH8" s="367"/>
      <c r="AI8" s="367"/>
    </row>
    <row r="9" spans="1:35">
      <c r="C9" t="s">
        <v>48</v>
      </c>
      <c r="D9" s="146">
        <v>14955115</v>
      </c>
      <c r="E9" s="146">
        <v>13783534</v>
      </c>
      <c r="F9" s="146">
        <v>10204156</v>
      </c>
      <c r="G9" s="146">
        <v>10296188</v>
      </c>
      <c r="H9" s="146">
        <v>10322221</v>
      </c>
      <c r="I9" s="146">
        <v>10650076</v>
      </c>
      <c r="J9" s="146">
        <v>11722606</v>
      </c>
      <c r="K9" s="146">
        <v>8878721</v>
      </c>
      <c r="L9" s="146">
        <v>8007098</v>
      </c>
      <c r="M9" s="146">
        <v>8135258</v>
      </c>
      <c r="N9" s="146">
        <v>6106726</v>
      </c>
      <c r="O9" s="146">
        <v>8695007</v>
      </c>
      <c r="P9" s="146">
        <v>4673211</v>
      </c>
      <c r="Q9" s="146">
        <v>5797893</v>
      </c>
      <c r="R9" s="146">
        <v>5594554</v>
      </c>
      <c r="S9" s="146">
        <v>5496084</v>
      </c>
      <c r="T9" s="146">
        <v>5541381</v>
      </c>
      <c r="U9" s="146">
        <v>6165428</v>
      </c>
      <c r="V9" s="146">
        <v>4464651</v>
      </c>
      <c r="W9" s="146">
        <v>4159374</v>
      </c>
      <c r="X9" s="307">
        <v>4452952</v>
      </c>
      <c r="Y9" s="307">
        <v>4717713</v>
      </c>
      <c r="Z9" s="307">
        <v>4909930</v>
      </c>
      <c r="AA9" s="307">
        <v>5108249</v>
      </c>
      <c r="AB9" s="307">
        <v>3505323</v>
      </c>
      <c r="AC9" s="307">
        <v>3641226</v>
      </c>
      <c r="AD9" s="307">
        <v>5145178</v>
      </c>
      <c r="AE9" s="307">
        <v>6089835</v>
      </c>
      <c r="AF9" s="307">
        <v>5726317</v>
      </c>
      <c r="AG9" s="307">
        <v>4694142</v>
      </c>
      <c r="AH9" s="367"/>
      <c r="AI9" s="367"/>
    </row>
    <row r="10" spans="1:35">
      <c r="C10" t="s">
        <v>118</v>
      </c>
      <c r="D10" s="146">
        <v>19319439</v>
      </c>
      <c r="E10" s="146">
        <v>18634122</v>
      </c>
      <c r="F10" s="146">
        <v>17831901</v>
      </c>
      <c r="G10" s="146">
        <v>18071723</v>
      </c>
      <c r="H10" s="146">
        <v>16710304</v>
      </c>
      <c r="I10" s="146">
        <v>16310279</v>
      </c>
      <c r="J10" s="146">
        <v>18921785</v>
      </c>
      <c r="K10" s="146">
        <v>16145047</v>
      </c>
      <c r="L10" s="146">
        <v>14479481</v>
      </c>
      <c r="M10" s="146">
        <v>14376742</v>
      </c>
      <c r="N10" s="146">
        <v>12774856</v>
      </c>
      <c r="O10" s="146">
        <v>10871564</v>
      </c>
      <c r="P10" s="146">
        <v>10580600</v>
      </c>
      <c r="Q10" s="146">
        <v>10451233</v>
      </c>
      <c r="R10" s="146">
        <v>12321444</v>
      </c>
      <c r="S10" s="146">
        <v>10813299</v>
      </c>
      <c r="T10" s="146">
        <v>12097139</v>
      </c>
      <c r="U10" s="146">
        <v>10893357</v>
      </c>
      <c r="V10" s="146">
        <v>24808431</v>
      </c>
      <c r="W10" s="146">
        <v>15360467</v>
      </c>
      <c r="X10" s="307">
        <v>14958161.421052631</v>
      </c>
      <c r="Y10" s="307">
        <v>15532598.421052631</v>
      </c>
      <c r="Z10" s="307">
        <v>15195245.421052631</v>
      </c>
      <c r="AA10" s="307">
        <v>11093141</v>
      </c>
      <c r="AB10" s="307">
        <v>10671530</v>
      </c>
      <c r="AC10" s="307">
        <v>9835450</v>
      </c>
      <c r="AD10" s="307">
        <v>14288858</v>
      </c>
      <c r="AE10" s="307">
        <v>10556584</v>
      </c>
      <c r="AF10" s="307">
        <v>14016722</v>
      </c>
      <c r="AG10" s="307">
        <v>14941975</v>
      </c>
      <c r="AH10" s="367"/>
      <c r="AI10" s="367"/>
    </row>
    <row r="11" spans="1:35">
      <c r="C11" t="s">
        <v>50</v>
      </c>
      <c r="D11" s="146">
        <v>7224393</v>
      </c>
      <c r="E11" s="146">
        <v>11875964</v>
      </c>
      <c r="F11" s="146">
        <v>8227106</v>
      </c>
      <c r="G11" s="146">
        <v>7585315</v>
      </c>
      <c r="H11" s="146">
        <v>8575588</v>
      </c>
      <c r="I11" s="146">
        <v>9756907</v>
      </c>
      <c r="J11" s="146">
        <v>10647209</v>
      </c>
      <c r="K11" s="146">
        <v>8283977</v>
      </c>
      <c r="L11" s="146">
        <v>7227880</v>
      </c>
      <c r="M11" s="146">
        <v>7142669</v>
      </c>
      <c r="N11" s="146">
        <v>6637072</v>
      </c>
      <c r="O11" s="146">
        <v>5305096</v>
      </c>
      <c r="P11" s="146">
        <v>5205376</v>
      </c>
      <c r="Q11" s="146">
        <v>4339422</v>
      </c>
      <c r="R11" s="146">
        <v>5255681</v>
      </c>
      <c r="S11" s="146">
        <v>4964475</v>
      </c>
      <c r="T11" s="146">
        <v>5082043</v>
      </c>
      <c r="U11" s="146">
        <v>4607816</v>
      </c>
      <c r="V11" s="146">
        <v>3829878</v>
      </c>
      <c r="W11" s="146">
        <v>2977006</v>
      </c>
      <c r="X11" s="307">
        <v>3730560</v>
      </c>
      <c r="Y11" s="307">
        <v>3310567</v>
      </c>
      <c r="Z11" s="307">
        <v>3491195</v>
      </c>
      <c r="AA11" s="307">
        <v>3875910</v>
      </c>
      <c r="AB11" s="307">
        <v>3475135</v>
      </c>
      <c r="AC11" s="307">
        <v>4201409</v>
      </c>
      <c r="AD11" s="307">
        <v>3014617</v>
      </c>
      <c r="AE11" s="307">
        <v>2564681</v>
      </c>
      <c r="AF11" s="307">
        <v>2844250</v>
      </c>
      <c r="AG11" s="307">
        <v>3147423</v>
      </c>
      <c r="AH11" s="367"/>
      <c r="AI11" s="367"/>
    </row>
    <row r="12" spans="1:35">
      <c r="C12" t="s">
        <v>60</v>
      </c>
      <c r="D12" s="146">
        <v>5629117</v>
      </c>
      <c r="E12" s="146">
        <v>5656960</v>
      </c>
      <c r="F12" s="146">
        <v>6099878</v>
      </c>
      <c r="G12" s="146">
        <v>6877665</v>
      </c>
      <c r="H12" s="146">
        <v>5429178</v>
      </c>
      <c r="I12" s="146">
        <v>6190864</v>
      </c>
      <c r="J12" s="146">
        <v>6257657</v>
      </c>
      <c r="K12" s="146">
        <v>5886548</v>
      </c>
      <c r="L12" s="146">
        <v>5298480</v>
      </c>
      <c r="M12" s="146">
        <v>4953054</v>
      </c>
      <c r="N12" s="146">
        <v>4367895</v>
      </c>
      <c r="O12" s="146">
        <v>3739878</v>
      </c>
      <c r="P12" s="146">
        <v>5741291</v>
      </c>
      <c r="Q12" s="146">
        <v>3570215</v>
      </c>
      <c r="R12" s="146">
        <v>3481669</v>
      </c>
      <c r="S12" s="146">
        <v>2874054</v>
      </c>
      <c r="T12" s="146">
        <v>3035121</v>
      </c>
      <c r="U12" s="146">
        <v>3096801</v>
      </c>
      <c r="V12" s="146">
        <v>2095687</v>
      </c>
      <c r="W12" s="146">
        <v>1893348</v>
      </c>
      <c r="X12" s="307">
        <v>1876440</v>
      </c>
      <c r="Y12" s="307">
        <v>2934341</v>
      </c>
      <c r="Z12" s="307">
        <v>1835069</v>
      </c>
      <c r="AA12" s="307">
        <v>2596844</v>
      </c>
      <c r="AB12" s="307">
        <v>2313213</v>
      </c>
      <c r="AC12" s="307">
        <v>1648616</v>
      </c>
      <c r="AD12" s="307">
        <v>1893338</v>
      </c>
      <c r="AE12" s="307">
        <v>1526524</v>
      </c>
      <c r="AF12" s="307">
        <v>1743723</v>
      </c>
      <c r="AG12" s="307">
        <v>1821738</v>
      </c>
      <c r="AH12" s="367"/>
      <c r="AI12" s="367"/>
    </row>
    <row r="13" spans="1:35">
      <c r="C13" t="s">
        <v>61</v>
      </c>
      <c r="D13" s="146">
        <v>3151444</v>
      </c>
      <c r="E13" s="146">
        <v>3316101</v>
      </c>
      <c r="F13" s="146">
        <v>4222465</v>
      </c>
      <c r="G13" s="146">
        <v>3793776</v>
      </c>
      <c r="H13" s="146">
        <v>4038432</v>
      </c>
      <c r="I13" s="146">
        <v>4347194</v>
      </c>
      <c r="J13" s="146">
        <v>4645768</v>
      </c>
      <c r="K13" s="146">
        <v>3347487</v>
      </c>
      <c r="L13" s="146">
        <v>3718413</v>
      </c>
      <c r="M13" s="146">
        <v>2706000</v>
      </c>
      <c r="N13" s="146">
        <v>3031942</v>
      </c>
      <c r="O13" s="146">
        <v>2133165</v>
      </c>
      <c r="P13" s="146">
        <v>2546990</v>
      </c>
      <c r="Q13" s="146">
        <v>1932040</v>
      </c>
      <c r="R13" s="146">
        <v>2135363</v>
      </c>
      <c r="S13" s="146">
        <v>1758326</v>
      </c>
      <c r="T13" s="146">
        <v>1995850</v>
      </c>
      <c r="U13" s="146">
        <v>1616632</v>
      </c>
      <c r="V13" s="146">
        <v>1408161</v>
      </c>
      <c r="W13" s="146">
        <v>1309859</v>
      </c>
      <c r="X13" s="307">
        <v>1080045</v>
      </c>
      <c r="Y13" s="307">
        <v>1005810</v>
      </c>
      <c r="Z13" s="307">
        <v>1246622</v>
      </c>
      <c r="AA13" s="307">
        <v>2094237</v>
      </c>
      <c r="AB13" s="307">
        <v>1341888</v>
      </c>
      <c r="AC13" s="307">
        <v>1743574</v>
      </c>
      <c r="AD13" s="307">
        <v>2126953</v>
      </c>
      <c r="AE13" s="307">
        <v>1401250</v>
      </c>
      <c r="AF13" s="307">
        <v>1512631</v>
      </c>
      <c r="AG13" s="307">
        <v>1553041</v>
      </c>
      <c r="AH13" s="367"/>
      <c r="AI13" s="367"/>
    </row>
    <row r="14" spans="1:35">
      <c r="A14" s="297"/>
      <c r="B14" s="306"/>
      <c r="C14" s="297" t="s">
        <v>62</v>
      </c>
      <c r="D14" s="150">
        <v>5809229</v>
      </c>
      <c r="E14" s="150">
        <v>5531989</v>
      </c>
      <c r="F14" s="150">
        <v>5081364</v>
      </c>
      <c r="G14" s="150">
        <v>4579148</v>
      </c>
      <c r="H14" s="150">
        <v>4904884</v>
      </c>
      <c r="I14" s="150">
        <v>6938716</v>
      </c>
      <c r="J14" s="150">
        <v>6856374</v>
      </c>
      <c r="K14" s="150">
        <v>7301823</v>
      </c>
      <c r="L14" s="150">
        <v>5284087</v>
      </c>
      <c r="M14" s="150">
        <v>6081904</v>
      </c>
      <c r="N14" s="150">
        <v>4231339</v>
      </c>
      <c r="O14" s="150">
        <v>3008363</v>
      </c>
      <c r="P14" s="150">
        <v>3053916</v>
      </c>
      <c r="Q14" s="150">
        <v>3138439</v>
      </c>
      <c r="R14" s="150">
        <v>2409066</v>
      </c>
      <c r="S14" s="150">
        <v>1984364</v>
      </c>
      <c r="T14" s="150">
        <v>1981798</v>
      </c>
      <c r="U14" s="150">
        <v>1820553</v>
      </c>
      <c r="V14" s="150">
        <v>2091028</v>
      </c>
      <c r="W14" s="150">
        <v>2590868</v>
      </c>
      <c r="X14" s="308">
        <v>2492566</v>
      </c>
      <c r="Y14" s="308">
        <v>1728941</v>
      </c>
      <c r="Z14" s="308">
        <v>1855623</v>
      </c>
      <c r="AA14" s="308">
        <v>2102563</v>
      </c>
      <c r="AB14" s="308">
        <v>1858270</v>
      </c>
      <c r="AC14" s="308">
        <v>1762454</v>
      </c>
      <c r="AD14" s="308">
        <v>1908652</v>
      </c>
      <c r="AE14" s="308">
        <v>1408225</v>
      </c>
      <c r="AF14" s="308">
        <v>1405477</v>
      </c>
      <c r="AG14" s="308">
        <v>1604087</v>
      </c>
      <c r="AH14" s="368"/>
      <c r="AI14" s="368"/>
    </row>
    <row r="15" spans="1:35">
      <c r="B15" s="309"/>
      <c r="C15" s="310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369"/>
      <c r="Y15" s="369"/>
      <c r="Z15" s="369"/>
      <c r="AA15" s="369"/>
      <c r="AB15" s="369"/>
      <c r="AC15" s="369"/>
      <c r="AD15" s="307"/>
      <c r="AE15" s="307"/>
      <c r="AF15" s="307"/>
      <c r="AG15" s="307"/>
      <c r="AH15" s="367"/>
      <c r="AI15" s="367"/>
    </row>
    <row r="16" spans="1:35">
      <c r="A16" s="301" t="s">
        <v>116</v>
      </c>
      <c r="B16" s="56">
        <v>100</v>
      </c>
      <c r="C16" t="s">
        <v>96</v>
      </c>
      <c r="D16" s="146">
        <v>76605877</v>
      </c>
      <c r="E16" s="146">
        <v>66958197</v>
      </c>
      <c r="F16" s="146">
        <v>64882348</v>
      </c>
      <c r="G16" s="146">
        <v>55727855</v>
      </c>
      <c r="H16" s="146">
        <v>51641243</v>
      </c>
      <c r="I16" s="146">
        <v>88776369</v>
      </c>
      <c r="J16" s="146">
        <v>103546389</v>
      </c>
      <c r="K16" s="146">
        <v>71341540</v>
      </c>
      <c r="L16" s="146">
        <v>44054990</v>
      </c>
      <c r="M16" s="146">
        <v>47681655</v>
      </c>
      <c r="N16" s="146">
        <v>42968646</v>
      </c>
      <c r="O16" s="146">
        <v>38392695</v>
      </c>
      <c r="P16" s="146">
        <v>35240635</v>
      </c>
      <c r="Q16" s="146">
        <v>32696406</v>
      </c>
      <c r="R16" s="146">
        <v>37375462</v>
      </c>
      <c r="S16" s="146">
        <v>38838509</v>
      </c>
      <c r="T16" s="146">
        <v>39538350</v>
      </c>
      <c r="U16" s="146">
        <v>31474164</v>
      </c>
      <c r="V16" s="146">
        <v>28474625</v>
      </c>
      <c r="W16" s="146">
        <v>20615380</v>
      </c>
      <c r="X16" s="307">
        <v>19685217</v>
      </c>
      <c r="Y16" s="307">
        <v>22442960</v>
      </c>
      <c r="Z16" s="307">
        <v>19406693</v>
      </c>
      <c r="AA16" s="307">
        <v>24348403</v>
      </c>
      <c r="AB16" s="307">
        <v>27658529</v>
      </c>
      <c r="AC16" s="307">
        <v>27375040</v>
      </c>
      <c r="AD16" s="370">
        <v>27013948</v>
      </c>
      <c r="AE16" s="370">
        <v>29633825</v>
      </c>
      <c r="AF16" s="370">
        <v>22371228</v>
      </c>
      <c r="AG16" s="370">
        <v>26858801</v>
      </c>
      <c r="AH16" s="371"/>
      <c r="AI16" s="371"/>
    </row>
    <row r="17" spans="1:33">
      <c r="A17" t="s">
        <v>116</v>
      </c>
      <c r="B17" s="56"/>
      <c r="C17" t="s">
        <v>119</v>
      </c>
      <c r="D17" s="146">
        <v>39710725</v>
      </c>
      <c r="E17" s="146">
        <v>33275824</v>
      </c>
      <c r="F17" s="146">
        <v>30208056</v>
      </c>
      <c r="G17" s="146">
        <v>24437066</v>
      </c>
      <c r="H17" s="146">
        <v>29384495</v>
      </c>
      <c r="I17" s="146">
        <v>58369331</v>
      </c>
      <c r="J17" s="146">
        <v>60522976</v>
      </c>
      <c r="K17" s="146">
        <v>45029433</v>
      </c>
      <c r="L17" s="146">
        <v>26692755</v>
      </c>
      <c r="M17" s="146">
        <v>22981328</v>
      </c>
      <c r="N17" s="146">
        <v>22274907</v>
      </c>
      <c r="O17" s="146">
        <v>22886650</v>
      </c>
      <c r="P17" s="146">
        <v>20315558</v>
      </c>
      <c r="Q17" s="146">
        <v>19268858</v>
      </c>
      <c r="R17" s="146">
        <v>24567568</v>
      </c>
      <c r="S17" s="146">
        <v>24848030</v>
      </c>
      <c r="T17" s="146">
        <v>20219563</v>
      </c>
      <c r="U17" s="146">
        <v>23825221</v>
      </c>
      <c r="V17" s="146">
        <v>18113177</v>
      </c>
      <c r="W17" s="146">
        <v>12746052</v>
      </c>
      <c r="X17" s="307">
        <v>14694787</v>
      </c>
      <c r="Y17" s="307">
        <v>14373972</v>
      </c>
      <c r="Z17" s="307">
        <v>17646994</v>
      </c>
      <c r="AA17" s="307">
        <v>16950985</v>
      </c>
      <c r="AB17" s="307">
        <v>15372024</v>
      </c>
      <c r="AC17" s="307">
        <v>20156404</v>
      </c>
      <c r="AD17" s="307">
        <v>16683673</v>
      </c>
      <c r="AE17" s="307">
        <v>20420946</v>
      </c>
      <c r="AF17" s="307">
        <v>16586351</v>
      </c>
      <c r="AG17" s="307">
        <v>20740811</v>
      </c>
    </row>
    <row r="18" spans="1:33">
      <c r="B18" s="56">
        <v>202</v>
      </c>
      <c r="C18" t="s">
        <v>70</v>
      </c>
      <c r="D18" s="146">
        <v>15214227</v>
      </c>
      <c r="E18" s="146">
        <v>11966041</v>
      </c>
      <c r="F18" s="146">
        <v>12545331</v>
      </c>
      <c r="G18" s="146">
        <v>11201043</v>
      </c>
      <c r="H18" s="146">
        <v>13082919</v>
      </c>
      <c r="I18" s="146">
        <v>16879315</v>
      </c>
      <c r="J18" s="146">
        <v>17779796</v>
      </c>
      <c r="K18" s="146">
        <v>16070283</v>
      </c>
      <c r="L18" s="146">
        <v>9599741</v>
      </c>
      <c r="M18" s="146">
        <v>8081307</v>
      </c>
      <c r="N18" s="146">
        <v>8049033</v>
      </c>
      <c r="O18" s="146">
        <v>10019752</v>
      </c>
      <c r="P18" s="146">
        <v>8693105</v>
      </c>
      <c r="Q18" s="146">
        <v>6226140</v>
      </c>
      <c r="R18" s="146">
        <v>11561829</v>
      </c>
      <c r="S18" s="146">
        <v>11759042</v>
      </c>
      <c r="T18" s="146">
        <v>8908448</v>
      </c>
      <c r="U18" s="146">
        <v>12890785</v>
      </c>
      <c r="V18" s="146">
        <v>6517439</v>
      </c>
      <c r="W18" s="146">
        <v>5332413</v>
      </c>
      <c r="X18" s="307">
        <v>5418067</v>
      </c>
      <c r="Y18" s="307">
        <v>6709157</v>
      </c>
      <c r="Z18" s="307">
        <v>9110527</v>
      </c>
      <c r="AA18" s="307">
        <v>6336076</v>
      </c>
      <c r="AB18" s="307">
        <v>6882307</v>
      </c>
      <c r="AC18" s="307">
        <v>8378608</v>
      </c>
      <c r="AD18" s="307">
        <v>8732169</v>
      </c>
      <c r="AE18" s="307">
        <v>10506654</v>
      </c>
      <c r="AF18" s="307">
        <v>7010633</v>
      </c>
      <c r="AG18" s="307">
        <v>10974367</v>
      </c>
    </row>
    <row r="19" spans="1:33">
      <c r="B19" s="56">
        <v>204</v>
      </c>
      <c r="C19" t="s">
        <v>72</v>
      </c>
      <c r="D19" s="146">
        <v>20129039</v>
      </c>
      <c r="E19" s="146">
        <v>17912231</v>
      </c>
      <c r="F19" s="146">
        <v>15736503</v>
      </c>
      <c r="G19" s="146">
        <v>10817634</v>
      </c>
      <c r="H19" s="146">
        <v>13276390</v>
      </c>
      <c r="I19" s="146">
        <v>33781934</v>
      </c>
      <c r="J19" s="146">
        <v>34623083</v>
      </c>
      <c r="K19" s="146">
        <v>24678468</v>
      </c>
      <c r="L19" s="146">
        <v>13536256</v>
      </c>
      <c r="M19" s="146">
        <v>12411422</v>
      </c>
      <c r="N19" s="146">
        <v>11013767</v>
      </c>
      <c r="O19" s="146">
        <v>9940065</v>
      </c>
      <c r="P19" s="146">
        <v>9246203</v>
      </c>
      <c r="Q19" s="146">
        <v>10876222</v>
      </c>
      <c r="R19" s="146">
        <v>9938511</v>
      </c>
      <c r="S19" s="146">
        <v>10712149</v>
      </c>
      <c r="T19" s="146">
        <v>8719044</v>
      </c>
      <c r="U19" s="146">
        <v>8973994</v>
      </c>
      <c r="V19" s="146">
        <v>9941044</v>
      </c>
      <c r="W19" s="146">
        <v>6018997</v>
      </c>
      <c r="X19" s="307">
        <v>7123549</v>
      </c>
      <c r="Y19" s="307">
        <v>6318989</v>
      </c>
      <c r="Z19" s="307">
        <v>7060429</v>
      </c>
      <c r="AA19" s="307">
        <v>7828295</v>
      </c>
      <c r="AB19" s="307">
        <v>6890766</v>
      </c>
      <c r="AC19" s="307">
        <v>8276847</v>
      </c>
      <c r="AD19" s="307">
        <v>5762759</v>
      </c>
      <c r="AE19" s="307">
        <v>7410584</v>
      </c>
      <c r="AF19" s="307">
        <v>8034871</v>
      </c>
      <c r="AG19" s="307">
        <v>7774484</v>
      </c>
    </row>
    <row r="20" spans="1:33">
      <c r="B20" s="56">
        <v>206</v>
      </c>
      <c r="C20" t="s">
        <v>74</v>
      </c>
      <c r="D20" s="146">
        <v>4367459</v>
      </c>
      <c r="E20" s="146">
        <v>3397552</v>
      </c>
      <c r="F20" s="146">
        <v>1926222</v>
      </c>
      <c r="G20" s="146">
        <v>2418389</v>
      </c>
      <c r="H20" s="146">
        <v>3025186</v>
      </c>
      <c r="I20" s="146">
        <v>7708082</v>
      </c>
      <c r="J20" s="146">
        <v>8120097</v>
      </c>
      <c r="K20" s="146">
        <v>4280682</v>
      </c>
      <c r="L20" s="146">
        <v>3556758</v>
      </c>
      <c r="M20" s="146">
        <v>2488599</v>
      </c>
      <c r="N20" s="146">
        <v>3212107</v>
      </c>
      <c r="O20" s="146">
        <v>2926833</v>
      </c>
      <c r="P20" s="146">
        <v>2376250</v>
      </c>
      <c r="Q20" s="146">
        <v>2166496</v>
      </c>
      <c r="R20" s="146">
        <v>3067228</v>
      </c>
      <c r="S20" s="146">
        <v>2376839</v>
      </c>
      <c r="T20" s="146">
        <v>2592071</v>
      </c>
      <c r="U20" s="146">
        <v>1960442</v>
      </c>
      <c r="V20" s="146">
        <v>1654694</v>
      </c>
      <c r="W20" s="146">
        <v>1394642</v>
      </c>
      <c r="X20" s="307">
        <v>2153171</v>
      </c>
      <c r="Y20" s="307">
        <v>1345826</v>
      </c>
      <c r="Z20" s="307">
        <v>1476038</v>
      </c>
      <c r="AA20" s="307">
        <v>2786614</v>
      </c>
      <c r="AB20" s="307">
        <v>1598951</v>
      </c>
      <c r="AC20" s="307">
        <v>3500949</v>
      </c>
      <c r="AD20" s="307">
        <v>2188745</v>
      </c>
      <c r="AE20" s="307">
        <v>2503708</v>
      </c>
      <c r="AF20" s="307">
        <v>1540847</v>
      </c>
      <c r="AG20" s="307">
        <v>1991960</v>
      </c>
    </row>
    <row r="21" spans="1:33">
      <c r="A21" t="s">
        <v>133</v>
      </c>
      <c r="B21" s="56"/>
      <c r="C21" t="s">
        <v>47</v>
      </c>
      <c r="D21" s="146">
        <v>27857644</v>
      </c>
      <c r="E21" s="146">
        <v>29566863</v>
      </c>
      <c r="F21" s="146">
        <v>26789070</v>
      </c>
      <c r="G21" s="146">
        <v>26682337</v>
      </c>
      <c r="H21" s="146">
        <v>22349145</v>
      </c>
      <c r="I21" s="146">
        <v>34321738</v>
      </c>
      <c r="J21" s="146">
        <v>31526176</v>
      </c>
      <c r="K21" s="146">
        <v>23567396</v>
      </c>
      <c r="L21" s="146">
        <v>18143463</v>
      </c>
      <c r="M21" s="146">
        <v>15455579</v>
      </c>
      <c r="N21" s="146">
        <v>14857944</v>
      </c>
      <c r="O21" s="146">
        <v>16122733</v>
      </c>
      <c r="P21" s="146">
        <v>11706471</v>
      </c>
      <c r="Q21" s="146">
        <v>12178873</v>
      </c>
      <c r="R21" s="146">
        <v>11829369</v>
      </c>
      <c r="S21" s="146">
        <v>13631185</v>
      </c>
      <c r="T21" s="146">
        <v>16203155</v>
      </c>
      <c r="U21" s="146">
        <v>12361705</v>
      </c>
      <c r="V21" s="146">
        <v>9893523</v>
      </c>
      <c r="W21" s="146">
        <v>9632492</v>
      </c>
      <c r="X21" s="307">
        <v>9163538</v>
      </c>
      <c r="Y21" s="307">
        <v>8289615</v>
      </c>
      <c r="Z21" s="307">
        <v>9897075</v>
      </c>
      <c r="AA21" s="307">
        <v>10007902</v>
      </c>
      <c r="AB21" s="307">
        <v>10641628</v>
      </c>
      <c r="AC21" s="307">
        <v>10520773</v>
      </c>
      <c r="AD21" s="307">
        <v>13110103</v>
      </c>
      <c r="AE21" s="307">
        <v>9271955</v>
      </c>
      <c r="AF21" s="307">
        <v>12052120</v>
      </c>
      <c r="AG21" s="307">
        <v>7889347</v>
      </c>
    </row>
    <row r="22" spans="1:33">
      <c r="B22" s="56">
        <v>207</v>
      </c>
      <c r="C22" t="s">
        <v>75</v>
      </c>
      <c r="D22" s="146">
        <v>4003399</v>
      </c>
      <c r="E22" s="146">
        <v>4357556</v>
      </c>
      <c r="F22" s="146">
        <v>5266125</v>
      </c>
      <c r="G22" s="146">
        <v>5644263</v>
      </c>
      <c r="H22" s="146">
        <v>5083930</v>
      </c>
      <c r="I22" s="146">
        <v>10350246</v>
      </c>
      <c r="J22" s="146">
        <v>9038508</v>
      </c>
      <c r="K22" s="146">
        <v>5213396</v>
      </c>
      <c r="L22" s="146">
        <v>4136353</v>
      </c>
      <c r="M22" s="146">
        <v>3547161</v>
      </c>
      <c r="N22" s="146">
        <v>3417270</v>
      </c>
      <c r="O22" s="146">
        <v>5511391</v>
      </c>
      <c r="P22" s="146">
        <v>3140853</v>
      </c>
      <c r="Q22" s="146">
        <v>2812125</v>
      </c>
      <c r="R22" s="146">
        <v>2852952</v>
      </c>
      <c r="S22" s="146">
        <v>4176143</v>
      </c>
      <c r="T22" s="146">
        <v>4588710</v>
      </c>
      <c r="U22" s="146">
        <v>4540481</v>
      </c>
      <c r="V22" s="146">
        <v>2469689</v>
      </c>
      <c r="W22" s="146">
        <v>2252081</v>
      </c>
      <c r="X22" s="307">
        <v>2192105</v>
      </c>
      <c r="Y22" s="307">
        <v>2705981</v>
      </c>
      <c r="Z22" s="307">
        <v>2794046</v>
      </c>
      <c r="AA22" s="307">
        <v>2827044</v>
      </c>
      <c r="AB22" s="307">
        <v>2924351</v>
      </c>
      <c r="AC22" s="307">
        <v>2723149</v>
      </c>
      <c r="AD22" s="307">
        <v>5407253</v>
      </c>
      <c r="AE22" s="307">
        <v>2232656</v>
      </c>
      <c r="AF22" s="307">
        <v>4194133</v>
      </c>
      <c r="AG22" s="307">
        <v>2375537</v>
      </c>
    </row>
    <row r="23" spans="1:33">
      <c r="B23" s="56">
        <v>214</v>
      </c>
      <c r="C23" t="s">
        <v>81</v>
      </c>
      <c r="D23" s="146">
        <v>11008392</v>
      </c>
      <c r="E23" s="146">
        <v>8043890</v>
      </c>
      <c r="F23" s="146">
        <v>6295591</v>
      </c>
      <c r="G23" s="146">
        <v>8673602</v>
      </c>
      <c r="H23" s="146">
        <v>6130606</v>
      </c>
      <c r="I23" s="146">
        <v>13080962</v>
      </c>
      <c r="J23" s="146">
        <v>11431164</v>
      </c>
      <c r="K23" s="146">
        <v>8029577</v>
      </c>
      <c r="L23" s="146">
        <v>5442937</v>
      </c>
      <c r="M23" s="146">
        <v>6351328</v>
      </c>
      <c r="N23" s="146">
        <v>5229179</v>
      </c>
      <c r="O23" s="146">
        <v>5270840</v>
      </c>
      <c r="P23" s="146">
        <v>4043322</v>
      </c>
      <c r="Q23" s="146">
        <v>4854310</v>
      </c>
      <c r="R23" s="146">
        <v>4690500</v>
      </c>
      <c r="S23" s="146">
        <v>4279623</v>
      </c>
      <c r="T23" s="146">
        <v>5932229</v>
      </c>
      <c r="U23" s="146">
        <v>3321234</v>
      </c>
      <c r="V23" s="146">
        <v>3220036</v>
      </c>
      <c r="W23" s="146">
        <v>3703013</v>
      </c>
      <c r="X23" s="307">
        <v>2925335</v>
      </c>
      <c r="Y23" s="307">
        <v>2520352</v>
      </c>
      <c r="Z23" s="307">
        <v>2399019</v>
      </c>
      <c r="AA23" s="307">
        <v>3179536</v>
      </c>
      <c r="AB23" s="307">
        <v>3283062</v>
      </c>
      <c r="AC23" s="307">
        <v>3435832</v>
      </c>
      <c r="AD23" s="307">
        <v>3281197</v>
      </c>
      <c r="AE23" s="307">
        <v>2974756</v>
      </c>
      <c r="AF23" s="307">
        <v>3518946</v>
      </c>
      <c r="AG23" s="307">
        <v>2674060</v>
      </c>
    </row>
    <row r="24" spans="1:33">
      <c r="B24" s="56">
        <v>217</v>
      </c>
      <c r="C24" t="s">
        <v>84</v>
      </c>
      <c r="D24" s="146">
        <v>4831118</v>
      </c>
      <c r="E24" s="146">
        <v>5320257</v>
      </c>
      <c r="F24" s="146">
        <v>5476569</v>
      </c>
      <c r="G24" s="146">
        <v>3876200</v>
      </c>
      <c r="H24" s="146">
        <v>3547995</v>
      </c>
      <c r="I24" s="146">
        <v>6169764</v>
      </c>
      <c r="J24" s="146">
        <v>5692204</v>
      </c>
      <c r="K24" s="146">
        <v>5218326</v>
      </c>
      <c r="L24" s="146">
        <v>4117806</v>
      </c>
      <c r="M24" s="146">
        <v>2813277</v>
      </c>
      <c r="N24" s="146">
        <v>2931145</v>
      </c>
      <c r="O24" s="146">
        <v>3503208</v>
      </c>
      <c r="P24" s="146">
        <v>2734174</v>
      </c>
      <c r="Q24" s="146">
        <v>2328626</v>
      </c>
      <c r="R24" s="146">
        <v>2145450</v>
      </c>
      <c r="S24" s="146">
        <v>2367327</v>
      </c>
      <c r="T24" s="146">
        <v>1974173</v>
      </c>
      <c r="U24" s="146">
        <v>2329165</v>
      </c>
      <c r="V24" s="146">
        <v>1926668</v>
      </c>
      <c r="W24" s="146">
        <v>1585264</v>
      </c>
      <c r="X24" s="307">
        <v>2184529</v>
      </c>
      <c r="Y24" s="307">
        <v>1584766</v>
      </c>
      <c r="Z24" s="307">
        <v>2289900</v>
      </c>
      <c r="AA24" s="307">
        <v>1752666</v>
      </c>
      <c r="AB24" s="307">
        <v>2146508</v>
      </c>
      <c r="AC24" s="307">
        <v>1258890</v>
      </c>
      <c r="AD24" s="307">
        <v>1759907</v>
      </c>
      <c r="AE24" s="307">
        <v>1579015</v>
      </c>
      <c r="AF24" s="307">
        <v>2490393</v>
      </c>
      <c r="AG24" s="307">
        <v>1854247</v>
      </c>
    </row>
    <row r="25" spans="1:33">
      <c r="B25" s="56">
        <v>219</v>
      </c>
      <c r="C25" t="s">
        <v>86</v>
      </c>
      <c r="D25" s="146">
        <v>6115378</v>
      </c>
      <c r="E25" s="146">
        <v>10185190</v>
      </c>
      <c r="F25" s="146">
        <v>8431126</v>
      </c>
      <c r="G25" s="146">
        <v>7657495</v>
      </c>
      <c r="H25" s="146">
        <v>6377946</v>
      </c>
      <c r="I25" s="146">
        <v>4040521</v>
      </c>
      <c r="J25" s="146">
        <v>4618392</v>
      </c>
      <c r="K25" s="146">
        <v>3551123</v>
      </c>
      <c r="L25" s="146">
        <v>3574283</v>
      </c>
      <c r="M25" s="146">
        <v>2249371</v>
      </c>
      <c r="N25" s="146">
        <v>2695223</v>
      </c>
      <c r="O25" s="146">
        <v>1514849</v>
      </c>
      <c r="P25" s="146">
        <v>1482902</v>
      </c>
      <c r="Q25" s="146">
        <v>1512873</v>
      </c>
      <c r="R25" s="146">
        <v>2136704</v>
      </c>
      <c r="S25" s="146">
        <v>2150731</v>
      </c>
      <c r="T25" s="146">
        <v>2524780</v>
      </c>
      <c r="U25" s="146">
        <v>1619323</v>
      </c>
      <c r="V25" s="146">
        <v>1755617</v>
      </c>
      <c r="W25" s="146">
        <v>1695460</v>
      </c>
      <c r="X25" s="307">
        <v>1618989</v>
      </c>
      <c r="Y25" s="307">
        <v>1211425</v>
      </c>
      <c r="Z25" s="307">
        <v>2166612</v>
      </c>
      <c r="AA25" s="307">
        <v>1918212</v>
      </c>
      <c r="AB25" s="307">
        <v>1928917</v>
      </c>
      <c r="AC25" s="307">
        <v>2762651</v>
      </c>
      <c r="AD25" s="307">
        <v>2473912</v>
      </c>
      <c r="AE25" s="307">
        <v>2072459</v>
      </c>
      <c r="AF25" s="307">
        <v>1716648</v>
      </c>
      <c r="AG25" s="307">
        <v>882710</v>
      </c>
    </row>
    <row r="26" spans="1:33">
      <c r="B26" s="56">
        <v>301</v>
      </c>
      <c r="C26" t="s">
        <v>88</v>
      </c>
      <c r="D26" s="146">
        <v>1899357</v>
      </c>
      <c r="E26" s="146">
        <v>1659970</v>
      </c>
      <c r="F26" s="146">
        <v>1319659</v>
      </c>
      <c r="G26" s="146">
        <v>830777</v>
      </c>
      <c r="H26" s="146">
        <v>1208668</v>
      </c>
      <c r="I26" s="146">
        <v>680245</v>
      </c>
      <c r="J26" s="146">
        <v>745908</v>
      </c>
      <c r="K26" s="146">
        <v>1554974</v>
      </c>
      <c r="L26" s="146">
        <v>872084</v>
      </c>
      <c r="M26" s="146">
        <v>494442</v>
      </c>
      <c r="N26" s="146">
        <v>585127</v>
      </c>
      <c r="O26" s="146">
        <v>322445</v>
      </c>
      <c r="P26" s="146">
        <v>305220</v>
      </c>
      <c r="Q26" s="146">
        <v>670939</v>
      </c>
      <c r="R26" s="146">
        <v>3763</v>
      </c>
      <c r="S26" s="146">
        <v>657361</v>
      </c>
      <c r="T26" s="146">
        <v>1183263</v>
      </c>
      <c r="U26" s="146">
        <v>551502</v>
      </c>
      <c r="V26" s="146">
        <v>521513</v>
      </c>
      <c r="W26" s="146">
        <v>396674</v>
      </c>
      <c r="X26" s="307">
        <v>242580</v>
      </c>
      <c r="Y26" s="307">
        <v>267091</v>
      </c>
      <c r="Z26" s="307">
        <v>247498</v>
      </c>
      <c r="AA26" s="307">
        <v>330444</v>
      </c>
      <c r="AB26" s="307">
        <v>358790</v>
      </c>
      <c r="AC26" s="307">
        <v>340251</v>
      </c>
      <c r="AD26" s="307">
        <v>187834</v>
      </c>
      <c r="AE26" s="307">
        <v>413069</v>
      </c>
      <c r="AF26" s="307">
        <v>132000</v>
      </c>
      <c r="AG26" s="307">
        <v>102793</v>
      </c>
    </row>
    <row r="27" spans="1:33">
      <c r="A27" t="s">
        <v>116</v>
      </c>
      <c r="B27" s="56"/>
      <c r="C27" t="s">
        <v>59</v>
      </c>
      <c r="D27" s="146">
        <v>20456191</v>
      </c>
      <c r="E27" s="146">
        <v>21973101</v>
      </c>
      <c r="F27" s="146">
        <v>16185548</v>
      </c>
      <c r="G27" s="146">
        <v>18047924</v>
      </c>
      <c r="H27" s="146">
        <v>18436623</v>
      </c>
      <c r="I27" s="146">
        <v>23041677</v>
      </c>
      <c r="J27" s="146">
        <v>26489542</v>
      </c>
      <c r="K27" s="146">
        <v>22955639</v>
      </c>
      <c r="L27" s="146">
        <v>16906127</v>
      </c>
      <c r="M27" s="146">
        <v>16509141</v>
      </c>
      <c r="N27" s="146">
        <v>14274957</v>
      </c>
      <c r="O27" s="146">
        <v>11567436</v>
      </c>
      <c r="P27" s="146">
        <v>12014098</v>
      </c>
      <c r="Q27" s="146">
        <v>11488693</v>
      </c>
      <c r="R27" s="146">
        <v>12260762</v>
      </c>
      <c r="S27" s="146">
        <v>11630222</v>
      </c>
      <c r="T27" s="146">
        <v>13522988</v>
      </c>
      <c r="U27" s="146">
        <v>13269557</v>
      </c>
      <c r="V27" s="146">
        <v>13311780</v>
      </c>
      <c r="W27" s="146">
        <v>10382407</v>
      </c>
      <c r="X27" s="307">
        <v>10646920</v>
      </c>
      <c r="Y27" s="307">
        <v>9784091</v>
      </c>
      <c r="Z27" s="307">
        <v>11327243</v>
      </c>
      <c r="AA27" s="307">
        <v>12022814</v>
      </c>
      <c r="AB27" s="307">
        <v>13564323</v>
      </c>
      <c r="AC27" s="307">
        <v>10390642</v>
      </c>
      <c r="AD27" s="307">
        <v>11595084</v>
      </c>
      <c r="AE27" s="307">
        <v>10663554</v>
      </c>
      <c r="AF27" s="307">
        <v>12236233</v>
      </c>
      <c r="AG27" s="307">
        <v>11529944</v>
      </c>
    </row>
    <row r="28" spans="1:33">
      <c r="B28" s="56">
        <v>203</v>
      </c>
      <c r="C28" t="s">
        <v>71</v>
      </c>
      <c r="D28" s="146">
        <v>7249736</v>
      </c>
      <c r="E28" s="146">
        <v>8644606</v>
      </c>
      <c r="F28" s="146">
        <v>5918640</v>
      </c>
      <c r="G28" s="146">
        <v>6819415</v>
      </c>
      <c r="H28" s="146">
        <v>6328745</v>
      </c>
      <c r="I28" s="146">
        <v>11294101</v>
      </c>
      <c r="J28" s="146">
        <v>13030756</v>
      </c>
      <c r="K28" s="146">
        <v>11235944</v>
      </c>
      <c r="L28" s="146">
        <v>6304518</v>
      </c>
      <c r="M28" s="146">
        <v>5219638</v>
      </c>
      <c r="N28" s="146">
        <v>5348187</v>
      </c>
      <c r="O28" s="146">
        <v>4188038</v>
      </c>
      <c r="P28" s="146">
        <v>4812799</v>
      </c>
      <c r="Q28" s="146">
        <v>4069392</v>
      </c>
      <c r="R28" s="146">
        <v>5185170</v>
      </c>
      <c r="S28" s="146">
        <v>4466547</v>
      </c>
      <c r="T28" s="146">
        <v>5004830</v>
      </c>
      <c r="U28" s="146">
        <v>4387482</v>
      </c>
      <c r="V28" s="146">
        <v>4974875</v>
      </c>
      <c r="W28" s="146">
        <v>3620935</v>
      </c>
      <c r="X28" s="307">
        <v>3768076</v>
      </c>
      <c r="Y28" s="307">
        <v>3989660</v>
      </c>
      <c r="Z28" s="307">
        <v>5053382</v>
      </c>
      <c r="AA28" s="307">
        <v>4459372</v>
      </c>
      <c r="AB28" s="307">
        <v>6180085</v>
      </c>
      <c r="AC28" s="307">
        <v>4734153</v>
      </c>
      <c r="AD28" s="307">
        <v>4772341</v>
      </c>
      <c r="AE28" s="307">
        <v>5038936</v>
      </c>
      <c r="AF28" s="307">
        <v>4760481</v>
      </c>
      <c r="AG28" s="307">
        <v>4492791</v>
      </c>
    </row>
    <row r="29" spans="1:33">
      <c r="B29" s="56">
        <v>210</v>
      </c>
      <c r="C29" t="s">
        <v>78</v>
      </c>
      <c r="D29" s="146">
        <v>8508515</v>
      </c>
      <c r="E29" s="146">
        <v>7016772</v>
      </c>
      <c r="F29" s="146">
        <v>6391412</v>
      </c>
      <c r="G29" s="146">
        <v>7251994</v>
      </c>
      <c r="H29" s="146">
        <v>8370799</v>
      </c>
      <c r="I29" s="146">
        <v>7385321</v>
      </c>
      <c r="J29" s="146">
        <v>8472311</v>
      </c>
      <c r="K29" s="146">
        <v>6985205</v>
      </c>
      <c r="L29" s="146">
        <v>5928066</v>
      </c>
      <c r="M29" s="146">
        <v>7625122</v>
      </c>
      <c r="N29" s="146">
        <v>5278667</v>
      </c>
      <c r="O29" s="146">
        <v>4324684</v>
      </c>
      <c r="P29" s="146">
        <v>4636341</v>
      </c>
      <c r="Q29" s="146">
        <v>4673571</v>
      </c>
      <c r="R29" s="146">
        <v>4632335</v>
      </c>
      <c r="S29" s="146">
        <v>3614281</v>
      </c>
      <c r="T29" s="146">
        <v>5732760</v>
      </c>
      <c r="U29" s="146">
        <v>6093742</v>
      </c>
      <c r="V29" s="146">
        <v>4738884</v>
      </c>
      <c r="W29" s="146">
        <v>4465403</v>
      </c>
      <c r="X29" s="307">
        <v>4438583</v>
      </c>
      <c r="Y29" s="307">
        <v>3625141</v>
      </c>
      <c r="Z29" s="307">
        <v>3972488</v>
      </c>
      <c r="AA29" s="307">
        <v>5229152</v>
      </c>
      <c r="AB29" s="307">
        <v>4779954</v>
      </c>
      <c r="AC29" s="307">
        <v>3087296</v>
      </c>
      <c r="AD29" s="307">
        <v>4402223</v>
      </c>
      <c r="AE29" s="307">
        <v>3478984</v>
      </c>
      <c r="AF29" s="307">
        <v>5016114</v>
      </c>
      <c r="AG29" s="307">
        <v>4317936</v>
      </c>
    </row>
    <row r="30" spans="1:33">
      <c r="B30" s="56">
        <v>216</v>
      </c>
      <c r="C30" t="s">
        <v>83</v>
      </c>
      <c r="D30" s="146">
        <v>2458093</v>
      </c>
      <c r="E30" s="146">
        <v>4031422</v>
      </c>
      <c r="F30" s="146">
        <v>2359628</v>
      </c>
      <c r="G30" s="146">
        <v>2214993</v>
      </c>
      <c r="H30" s="146">
        <v>2189565</v>
      </c>
      <c r="I30" s="146">
        <v>2499851</v>
      </c>
      <c r="J30" s="146">
        <v>2580250</v>
      </c>
      <c r="K30" s="146">
        <v>2765442</v>
      </c>
      <c r="L30" s="146">
        <v>2686797</v>
      </c>
      <c r="M30" s="146">
        <v>2346182</v>
      </c>
      <c r="N30" s="146">
        <v>1832017</v>
      </c>
      <c r="O30" s="146">
        <v>1949395</v>
      </c>
      <c r="P30" s="146">
        <v>1440266</v>
      </c>
      <c r="Q30" s="146">
        <v>1709765</v>
      </c>
      <c r="R30" s="146">
        <v>1685410</v>
      </c>
      <c r="S30" s="146">
        <v>2190056</v>
      </c>
      <c r="T30" s="146">
        <v>1896275</v>
      </c>
      <c r="U30" s="146">
        <v>2001215</v>
      </c>
      <c r="V30" s="146">
        <v>2575511</v>
      </c>
      <c r="W30" s="146">
        <v>1398805</v>
      </c>
      <c r="X30" s="307">
        <v>1384217</v>
      </c>
      <c r="Y30" s="307">
        <v>1046094</v>
      </c>
      <c r="Z30" s="307">
        <v>1289336</v>
      </c>
      <c r="AA30" s="307">
        <v>1443512</v>
      </c>
      <c r="AB30" s="307">
        <v>1589556</v>
      </c>
      <c r="AC30" s="307">
        <v>1552202</v>
      </c>
      <c r="AD30" s="307">
        <v>1368479</v>
      </c>
      <c r="AE30" s="307">
        <v>1165618</v>
      </c>
      <c r="AF30" s="307">
        <v>1341609</v>
      </c>
      <c r="AG30" s="307">
        <v>1481672</v>
      </c>
    </row>
    <row r="31" spans="1:33">
      <c r="B31" s="56">
        <v>381</v>
      </c>
      <c r="C31" t="s">
        <v>89</v>
      </c>
      <c r="D31" s="146">
        <v>790408</v>
      </c>
      <c r="E31" s="146">
        <v>1390953</v>
      </c>
      <c r="F31" s="146">
        <v>695971</v>
      </c>
      <c r="G31" s="146">
        <v>899575</v>
      </c>
      <c r="H31" s="146">
        <v>851441</v>
      </c>
      <c r="I31" s="146">
        <v>908888</v>
      </c>
      <c r="J31" s="146">
        <v>1235538</v>
      </c>
      <c r="K31" s="146">
        <v>967739</v>
      </c>
      <c r="L31" s="146">
        <v>1274629</v>
      </c>
      <c r="M31" s="146">
        <v>808326</v>
      </c>
      <c r="N31" s="146">
        <v>1144987</v>
      </c>
      <c r="O31" s="146">
        <v>508840</v>
      </c>
      <c r="P31" s="146">
        <v>626372</v>
      </c>
      <c r="Q31" s="146">
        <v>525026</v>
      </c>
      <c r="R31" s="146">
        <v>385614</v>
      </c>
      <c r="S31" s="146">
        <v>498118</v>
      </c>
      <c r="T31" s="146">
        <v>404790</v>
      </c>
      <c r="U31" s="146">
        <v>414324</v>
      </c>
      <c r="V31" s="146">
        <v>314815</v>
      </c>
      <c r="W31" s="146">
        <v>441430</v>
      </c>
      <c r="X31" s="307">
        <v>454283</v>
      </c>
      <c r="Y31" s="307">
        <v>420348</v>
      </c>
      <c r="Z31" s="307">
        <v>467327</v>
      </c>
      <c r="AA31" s="307">
        <v>371379</v>
      </c>
      <c r="AB31" s="307">
        <v>400802</v>
      </c>
      <c r="AC31" s="307">
        <v>358709</v>
      </c>
      <c r="AD31" s="307">
        <v>362053</v>
      </c>
      <c r="AE31" s="307">
        <v>390115</v>
      </c>
      <c r="AF31" s="307">
        <v>529932</v>
      </c>
      <c r="AG31" s="307">
        <v>452627</v>
      </c>
    </row>
    <row r="32" spans="1:33">
      <c r="B32" s="56">
        <v>382</v>
      </c>
      <c r="C32" t="s">
        <v>90</v>
      </c>
      <c r="D32" s="146">
        <v>1449439</v>
      </c>
      <c r="E32" s="146">
        <v>889348</v>
      </c>
      <c r="F32" s="146">
        <v>819897</v>
      </c>
      <c r="G32" s="146">
        <v>861947</v>
      </c>
      <c r="H32" s="146">
        <v>696073</v>
      </c>
      <c r="I32" s="146">
        <v>953516</v>
      </c>
      <c r="J32" s="146">
        <v>1170687</v>
      </c>
      <c r="K32" s="146">
        <v>1001309</v>
      </c>
      <c r="L32" s="146">
        <v>712117</v>
      </c>
      <c r="M32" s="146">
        <v>509873</v>
      </c>
      <c r="N32" s="146">
        <v>671099</v>
      </c>
      <c r="O32" s="146">
        <v>596479</v>
      </c>
      <c r="P32" s="146">
        <v>498320</v>
      </c>
      <c r="Q32" s="146">
        <v>510939</v>
      </c>
      <c r="R32" s="146">
        <v>372233</v>
      </c>
      <c r="S32" s="146">
        <v>861220</v>
      </c>
      <c r="T32" s="146">
        <v>484333</v>
      </c>
      <c r="U32" s="146">
        <v>372794</v>
      </c>
      <c r="V32" s="146">
        <v>707695</v>
      </c>
      <c r="W32" s="146">
        <v>455834</v>
      </c>
      <c r="X32" s="307">
        <v>601761</v>
      </c>
      <c r="Y32" s="307">
        <v>702848</v>
      </c>
      <c r="Z32" s="307">
        <v>544710</v>
      </c>
      <c r="AA32" s="307">
        <v>519399</v>
      </c>
      <c r="AB32" s="307">
        <v>613926</v>
      </c>
      <c r="AC32" s="307">
        <v>658282</v>
      </c>
      <c r="AD32" s="307">
        <v>689988</v>
      </c>
      <c r="AE32" s="307">
        <v>589901</v>
      </c>
      <c r="AF32" s="307">
        <v>588097</v>
      </c>
      <c r="AG32" s="307">
        <v>784918</v>
      </c>
    </row>
    <row r="33" spans="1:33">
      <c r="A33" t="s">
        <v>133</v>
      </c>
      <c r="B33" s="56"/>
      <c r="C33" t="s">
        <v>48</v>
      </c>
      <c r="D33" s="146">
        <v>14955115</v>
      </c>
      <c r="E33" s="146">
        <v>13783534</v>
      </c>
      <c r="F33" s="146">
        <v>10204156</v>
      </c>
      <c r="G33" s="146">
        <v>10296188</v>
      </c>
      <c r="H33" s="146">
        <v>10322221</v>
      </c>
      <c r="I33" s="146">
        <v>10650076</v>
      </c>
      <c r="J33" s="146">
        <v>11722606</v>
      </c>
      <c r="K33" s="146">
        <v>8878721</v>
      </c>
      <c r="L33" s="146">
        <v>8007098</v>
      </c>
      <c r="M33" s="146">
        <v>8135258</v>
      </c>
      <c r="N33" s="146">
        <v>6106726</v>
      </c>
      <c r="O33" s="146">
        <v>8695007</v>
      </c>
      <c r="P33" s="146">
        <v>4673211</v>
      </c>
      <c r="Q33" s="146">
        <v>5797893</v>
      </c>
      <c r="R33" s="146">
        <v>5594554</v>
      </c>
      <c r="S33" s="146">
        <v>5496084</v>
      </c>
      <c r="T33" s="146">
        <v>5541381</v>
      </c>
      <c r="U33" s="146">
        <v>6165428</v>
      </c>
      <c r="V33" s="146">
        <v>4464651</v>
      </c>
      <c r="W33" s="146">
        <v>4159374</v>
      </c>
      <c r="X33" s="307">
        <v>4452952</v>
      </c>
      <c r="Y33" s="307">
        <v>4717713</v>
      </c>
      <c r="Z33" s="307">
        <v>4909930</v>
      </c>
      <c r="AA33" s="307">
        <v>5108249</v>
      </c>
      <c r="AB33" s="307">
        <v>3505323</v>
      </c>
      <c r="AC33" s="307">
        <v>3641226</v>
      </c>
      <c r="AD33" s="307">
        <v>5145178</v>
      </c>
      <c r="AE33" s="307">
        <v>6089835</v>
      </c>
      <c r="AF33" s="307">
        <v>5726317</v>
      </c>
      <c r="AG33" s="307">
        <v>4694142</v>
      </c>
    </row>
    <row r="34" spans="1:33">
      <c r="B34" s="56">
        <v>213</v>
      </c>
      <c r="C34" t="s">
        <v>134</v>
      </c>
      <c r="D34" s="146">
        <v>3000404</v>
      </c>
      <c r="E34" s="146">
        <v>2103955</v>
      </c>
      <c r="F34" s="146">
        <v>1575046</v>
      </c>
      <c r="G34" s="146">
        <v>1088405</v>
      </c>
      <c r="H34" s="146">
        <v>1959202</v>
      </c>
      <c r="I34" s="146">
        <v>1869170</v>
      </c>
      <c r="J34" s="146">
        <v>1423902</v>
      </c>
      <c r="K34" s="146">
        <v>1225881</v>
      </c>
      <c r="L34" s="146">
        <v>1007814</v>
      </c>
      <c r="M34" s="146">
        <v>810673</v>
      </c>
      <c r="N34" s="146">
        <v>842645</v>
      </c>
      <c r="O34" s="146">
        <v>875115</v>
      </c>
      <c r="P34" s="146">
        <v>651054</v>
      </c>
      <c r="Q34" s="146">
        <v>1312945</v>
      </c>
      <c r="R34" s="146">
        <v>995706</v>
      </c>
      <c r="S34" s="146">
        <v>756756</v>
      </c>
      <c r="T34" s="146">
        <v>893806</v>
      </c>
      <c r="U34" s="146">
        <v>648075</v>
      </c>
      <c r="V34" s="146">
        <v>603370</v>
      </c>
      <c r="W34" s="146">
        <v>537641</v>
      </c>
      <c r="X34" s="307">
        <v>590110</v>
      </c>
      <c r="Y34" s="307">
        <v>682137</v>
      </c>
      <c r="Z34" s="307">
        <v>604022</v>
      </c>
      <c r="AA34" s="307">
        <v>750056</v>
      </c>
      <c r="AB34" s="307">
        <v>329136</v>
      </c>
      <c r="AC34" s="307">
        <v>435653</v>
      </c>
      <c r="AD34" s="307">
        <v>689962</v>
      </c>
      <c r="AE34" s="307">
        <v>385145</v>
      </c>
      <c r="AF34" s="307">
        <v>563963</v>
      </c>
      <c r="AG34" s="307">
        <v>1098985</v>
      </c>
    </row>
    <row r="35" spans="1:33">
      <c r="B35" s="56">
        <v>215</v>
      </c>
      <c r="C35" t="s">
        <v>135</v>
      </c>
      <c r="D35" s="146">
        <v>4032756</v>
      </c>
      <c r="E35" s="146">
        <v>2389542</v>
      </c>
      <c r="F35" s="146">
        <v>2943194</v>
      </c>
      <c r="G35" s="146">
        <v>2710720</v>
      </c>
      <c r="H35" s="146">
        <v>2864922</v>
      </c>
      <c r="I35" s="146">
        <v>2701127</v>
      </c>
      <c r="J35" s="146">
        <v>4285158</v>
      </c>
      <c r="K35" s="146">
        <v>2838897</v>
      </c>
      <c r="L35" s="146">
        <v>2461359</v>
      </c>
      <c r="M35" s="146">
        <v>2804819</v>
      </c>
      <c r="N35" s="146">
        <v>1841015</v>
      </c>
      <c r="O35" s="146">
        <v>1384611</v>
      </c>
      <c r="P35" s="146">
        <v>1197264</v>
      </c>
      <c r="Q35" s="146">
        <v>1439116</v>
      </c>
      <c r="R35" s="146">
        <v>1361130</v>
      </c>
      <c r="S35" s="146">
        <v>2159982</v>
      </c>
      <c r="T35" s="146">
        <v>1311712</v>
      </c>
      <c r="U35" s="146">
        <v>1544732</v>
      </c>
      <c r="V35" s="146">
        <v>1090757</v>
      </c>
      <c r="W35" s="146">
        <v>943248</v>
      </c>
      <c r="X35" s="307">
        <v>1246508</v>
      </c>
      <c r="Y35" s="307">
        <v>810315</v>
      </c>
      <c r="Z35" s="307">
        <v>1003207</v>
      </c>
      <c r="AA35" s="307">
        <v>1581121</v>
      </c>
      <c r="AB35" s="307">
        <v>855220</v>
      </c>
      <c r="AC35" s="307">
        <v>1059261</v>
      </c>
      <c r="AD35" s="307">
        <v>1677890</v>
      </c>
      <c r="AE35" s="307">
        <v>973779</v>
      </c>
      <c r="AF35" s="307">
        <v>1426322</v>
      </c>
      <c r="AG35" s="307">
        <v>977943</v>
      </c>
    </row>
    <row r="36" spans="1:33">
      <c r="B36" s="56">
        <v>218</v>
      </c>
      <c r="C36" t="s">
        <v>85</v>
      </c>
      <c r="D36" s="146">
        <v>2188107</v>
      </c>
      <c r="E36" s="146">
        <v>3684761</v>
      </c>
      <c r="F36" s="146">
        <v>1678303</v>
      </c>
      <c r="G36" s="146">
        <v>1939227</v>
      </c>
      <c r="H36" s="146">
        <v>1874496</v>
      </c>
      <c r="I36" s="146">
        <v>1563666</v>
      </c>
      <c r="J36" s="146">
        <v>2046297</v>
      </c>
      <c r="K36" s="146">
        <v>1707718</v>
      </c>
      <c r="L36" s="146">
        <v>1487362</v>
      </c>
      <c r="M36" s="146">
        <v>1382404</v>
      </c>
      <c r="N36" s="146">
        <v>897195</v>
      </c>
      <c r="O36" s="146">
        <v>953542</v>
      </c>
      <c r="P36" s="146">
        <v>876707</v>
      </c>
      <c r="Q36" s="146">
        <v>893555</v>
      </c>
      <c r="R36" s="146">
        <v>1130664</v>
      </c>
      <c r="S36" s="146">
        <v>666774</v>
      </c>
      <c r="T36" s="146">
        <v>996285</v>
      </c>
      <c r="U36" s="146">
        <v>1058327</v>
      </c>
      <c r="V36" s="146">
        <v>668869</v>
      </c>
      <c r="W36" s="146">
        <v>700568</v>
      </c>
      <c r="X36" s="307">
        <v>724939</v>
      </c>
      <c r="Y36" s="307">
        <v>1817320</v>
      </c>
      <c r="Z36" s="307">
        <v>612983</v>
      </c>
      <c r="AA36" s="307">
        <v>1279816</v>
      </c>
      <c r="AB36" s="307">
        <v>926701</v>
      </c>
      <c r="AC36" s="307">
        <v>640007</v>
      </c>
      <c r="AD36" s="307">
        <v>743315</v>
      </c>
      <c r="AE36" s="307">
        <v>986035</v>
      </c>
      <c r="AF36" s="307">
        <v>1379363</v>
      </c>
      <c r="AG36" s="307">
        <v>694954</v>
      </c>
    </row>
    <row r="37" spans="1:33">
      <c r="B37" s="56">
        <v>220</v>
      </c>
      <c r="C37" t="s">
        <v>87</v>
      </c>
      <c r="D37" s="146">
        <v>1828082</v>
      </c>
      <c r="E37" s="146">
        <v>2178680</v>
      </c>
      <c r="F37" s="146">
        <v>2081556</v>
      </c>
      <c r="G37" s="146">
        <v>1486475</v>
      </c>
      <c r="H37" s="146">
        <v>1520276</v>
      </c>
      <c r="I37" s="146">
        <v>1559185</v>
      </c>
      <c r="J37" s="146">
        <v>1584840</v>
      </c>
      <c r="K37" s="146">
        <v>1300111</v>
      </c>
      <c r="L37" s="146">
        <v>1171788</v>
      </c>
      <c r="M37" s="146">
        <v>1147499</v>
      </c>
      <c r="N37" s="146">
        <v>1072498</v>
      </c>
      <c r="O37" s="146">
        <v>1481551</v>
      </c>
      <c r="P37" s="146">
        <v>860849</v>
      </c>
      <c r="Q37" s="146">
        <v>759361</v>
      </c>
      <c r="R37" s="146">
        <v>915652</v>
      </c>
      <c r="S37" s="146">
        <v>747686</v>
      </c>
      <c r="T37" s="146">
        <v>918552</v>
      </c>
      <c r="U37" s="146">
        <v>1497019</v>
      </c>
      <c r="V37" s="146">
        <v>893979</v>
      </c>
      <c r="W37" s="146">
        <v>1252275</v>
      </c>
      <c r="X37" s="307">
        <v>997536</v>
      </c>
      <c r="Y37" s="307">
        <v>513981</v>
      </c>
      <c r="Z37" s="307">
        <v>625334</v>
      </c>
      <c r="AA37" s="307">
        <v>749814</v>
      </c>
      <c r="AB37" s="307">
        <v>609041</v>
      </c>
      <c r="AC37" s="307">
        <v>703313</v>
      </c>
      <c r="AD37" s="307">
        <v>739996</v>
      </c>
      <c r="AE37" s="307">
        <v>923232</v>
      </c>
      <c r="AF37" s="307">
        <v>794817</v>
      </c>
      <c r="AG37" s="307">
        <v>908062</v>
      </c>
    </row>
    <row r="38" spans="1:33">
      <c r="B38" s="56">
        <v>228</v>
      </c>
      <c r="C38" t="s">
        <v>120</v>
      </c>
      <c r="D38" s="146">
        <v>3341491</v>
      </c>
      <c r="E38" s="146">
        <v>2714830</v>
      </c>
      <c r="F38" s="146">
        <v>1530059</v>
      </c>
      <c r="G38" s="146">
        <v>2476773</v>
      </c>
      <c r="H38" s="146">
        <v>1512061</v>
      </c>
      <c r="I38" s="146">
        <v>2279188</v>
      </c>
      <c r="J38" s="146">
        <v>1563525</v>
      </c>
      <c r="K38" s="146">
        <v>1150996</v>
      </c>
      <c r="L38" s="146">
        <v>1404017</v>
      </c>
      <c r="M38" s="146">
        <v>1574644</v>
      </c>
      <c r="N38" s="146">
        <v>1067196</v>
      </c>
      <c r="O38" s="146">
        <v>3452361</v>
      </c>
      <c r="P38" s="146">
        <v>740744</v>
      </c>
      <c r="Q38" s="146">
        <v>1009996</v>
      </c>
      <c r="R38" s="146">
        <v>858143</v>
      </c>
      <c r="S38" s="146">
        <v>932177</v>
      </c>
      <c r="T38" s="146">
        <v>1032459</v>
      </c>
      <c r="U38" s="146">
        <v>1121533</v>
      </c>
      <c r="V38" s="146">
        <v>954305</v>
      </c>
      <c r="W38" s="146">
        <v>579573</v>
      </c>
      <c r="X38" s="307">
        <v>631863</v>
      </c>
      <c r="Y38" s="307">
        <v>630571</v>
      </c>
      <c r="Z38" s="307">
        <v>1812685</v>
      </c>
      <c r="AA38" s="307">
        <v>610124</v>
      </c>
      <c r="AB38" s="307">
        <v>661241</v>
      </c>
      <c r="AC38" s="307">
        <v>620815</v>
      </c>
      <c r="AD38" s="307">
        <v>875943</v>
      </c>
      <c r="AE38" s="307">
        <v>2579172</v>
      </c>
      <c r="AF38" s="307">
        <v>1420189</v>
      </c>
      <c r="AG38" s="307">
        <v>841245</v>
      </c>
    </row>
    <row r="39" spans="1:33">
      <c r="B39" s="56">
        <v>365</v>
      </c>
      <c r="C39" t="s">
        <v>121</v>
      </c>
      <c r="D39" s="146">
        <v>564275</v>
      </c>
      <c r="E39" s="146">
        <v>711766</v>
      </c>
      <c r="F39" s="146">
        <v>395998</v>
      </c>
      <c r="G39" s="146">
        <v>594588</v>
      </c>
      <c r="H39" s="146">
        <v>591264</v>
      </c>
      <c r="I39" s="146">
        <v>677740</v>
      </c>
      <c r="J39" s="146">
        <v>818884</v>
      </c>
      <c r="K39" s="146">
        <v>655118</v>
      </c>
      <c r="L39" s="146">
        <v>474758</v>
      </c>
      <c r="M39" s="146">
        <v>415219</v>
      </c>
      <c r="N39" s="146">
        <v>386177</v>
      </c>
      <c r="O39" s="146">
        <v>547827</v>
      </c>
      <c r="P39" s="146">
        <v>346593</v>
      </c>
      <c r="Q39" s="146">
        <v>382920</v>
      </c>
      <c r="R39" s="146">
        <v>333259</v>
      </c>
      <c r="S39" s="146">
        <v>232709</v>
      </c>
      <c r="T39" s="146">
        <v>388567</v>
      </c>
      <c r="U39" s="146">
        <v>295742</v>
      </c>
      <c r="V39" s="146">
        <v>253371</v>
      </c>
      <c r="W39" s="146">
        <v>146069</v>
      </c>
      <c r="X39" s="307">
        <v>261996</v>
      </c>
      <c r="Y39" s="307">
        <v>263389</v>
      </c>
      <c r="Z39" s="307">
        <v>251699</v>
      </c>
      <c r="AA39" s="307">
        <v>137318</v>
      </c>
      <c r="AB39" s="307">
        <v>123984</v>
      </c>
      <c r="AC39" s="307">
        <v>182177</v>
      </c>
      <c r="AD39" s="307">
        <v>418072</v>
      </c>
      <c r="AE39" s="307">
        <v>242472</v>
      </c>
      <c r="AF39" s="307">
        <v>141663</v>
      </c>
      <c r="AG39" s="307">
        <v>172953</v>
      </c>
    </row>
    <row r="40" spans="1:33">
      <c r="A40" t="s">
        <v>116</v>
      </c>
      <c r="B40" s="56"/>
      <c r="C40" t="s">
        <v>118</v>
      </c>
      <c r="D40" s="146">
        <v>19319439</v>
      </c>
      <c r="E40" s="146">
        <v>18634122</v>
      </c>
      <c r="F40" s="146">
        <v>17831901</v>
      </c>
      <c r="G40" s="146">
        <v>18071723</v>
      </c>
      <c r="H40" s="146">
        <v>16710304</v>
      </c>
      <c r="I40" s="146">
        <v>16310279</v>
      </c>
      <c r="J40" s="146">
        <v>18921785</v>
      </c>
      <c r="K40" s="146">
        <v>16145047</v>
      </c>
      <c r="L40" s="146">
        <v>14479481</v>
      </c>
      <c r="M40" s="146">
        <v>14376742</v>
      </c>
      <c r="N40" s="146">
        <v>12774856</v>
      </c>
      <c r="O40" s="146">
        <v>10871564</v>
      </c>
      <c r="P40" s="146">
        <v>10580600</v>
      </c>
      <c r="Q40" s="146">
        <v>10451233</v>
      </c>
      <c r="R40" s="146">
        <v>12321444</v>
      </c>
      <c r="S40" s="146">
        <v>10813299</v>
      </c>
      <c r="T40" s="146">
        <v>12097139</v>
      </c>
      <c r="U40" s="146">
        <v>10893357</v>
      </c>
      <c r="V40" s="146">
        <v>24808431</v>
      </c>
      <c r="W40" s="146">
        <v>15360467</v>
      </c>
      <c r="X40" s="307">
        <v>14958161.421052631</v>
      </c>
      <c r="Y40" s="307">
        <v>15532598.421052631</v>
      </c>
      <c r="Z40" s="307">
        <v>15195245.421052631</v>
      </c>
      <c r="AA40" s="307">
        <v>11093141</v>
      </c>
      <c r="AB40" s="307">
        <v>10671530</v>
      </c>
      <c r="AC40" s="307">
        <v>9835450</v>
      </c>
      <c r="AD40" s="307">
        <v>14288858</v>
      </c>
      <c r="AE40" s="307">
        <v>10556584</v>
      </c>
      <c r="AF40" s="307">
        <v>14016722</v>
      </c>
      <c r="AG40" s="307">
        <v>14941975</v>
      </c>
    </row>
    <row r="41" spans="1:33">
      <c r="B41" s="56">
        <v>201</v>
      </c>
      <c r="C41" t="s">
        <v>122</v>
      </c>
      <c r="D41" s="146">
        <v>17216322</v>
      </c>
      <c r="E41" s="146">
        <v>17241853</v>
      </c>
      <c r="F41" s="146">
        <v>17032790</v>
      </c>
      <c r="G41" s="146">
        <v>16487983</v>
      </c>
      <c r="H41" s="146">
        <v>15214892</v>
      </c>
      <c r="I41" s="146">
        <v>15061488</v>
      </c>
      <c r="J41" s="146">
        <v>17251566</v>
      </c>
      <c r="K41" s="146">
        <v>14894930</v>
      </c>
      <c r="L41" s="146">
        <v>13275487</v>
      </c>
      <c r="M41" s="146">
        <v>13205842</v>
      </c>
      <c r="N41" s="146">
        <v>11630901</v>
      </c>
      <c r="O41" s="146">
        <v>9927273</v>
      </c>
      <c r="P41" s="146">
        <v>9861893</v>
      </c>
      <c r="Q41" s="146">
        <v>9666080</v>
      </c>
      <c r="R41" s="146">
        <v>11100527</v>
      </c>
      <c r="S41" s="146">
        <v>10014201</v>
      </c>
      <c r="T41" s="146">
        <v>11435733</v>
      </c>
      <c r="U41" s="146">
        <v>10184891</v>
      </c>
      <c r="V41" s="146">
        <v>24057661</v>
      </c>
      <c r="W41" s="146">
        <v>14743549</v>
      </c>
      <c r="X41" s="307">
        <v>14444510.421052631</v>
      </c>
      <c r="Y41" s="307">
        <v>15034501.421052631</v>
      </c>
      <c r="Z41" s="307">
        <v>14089060.421052631</v>
      </c>
      <c r="AA41" s="307">
        <v>9940890</v>
      </c>
      <c r="AB41" s="307">
        <v>10118086</v>
      </c>
      <c r="AC41" s="307">
        <v>9434766</v>
      </c>
      <c r="AD41" s="307">
        <v>13877978</v>
      </c>
      <c r="AE41" s="307">
        <v>10043666</v>
      </c>
      <c r="AF41" s="307">
        <v>13404936</v>
      </c>
      <c r="AG41" s="307">
        <v>13433461</v>
      </c>
    </row>
    <row r="42" spans="1:33">
      <c r="B42" s="56">
        <v>442</v>
      </c>
      <c r="C42" t="s">
        <v>91</v>
      </c>
      <c r="D42" s="146">
        <v>236114</v>
      </c>
      <c r="E42" s="146">
        <v>293156</v>
      </c>
      <c r="F42" s="146">
        <v>188231</v>
      </c>
      <c r="G42" s="146">
        <v>133778</v>
      </c>
      <c r="H42" s="146">
        <v>463095</v>
      </c>
      <c r="I42" s="146">
        <v>338615</v>
      </c>
      <c r="J42" s="146">
        <v>402261</v>
      </c>
      <c r="K42" s="146">
        <v>223859</v>
      </c>
      <c r="L42" s="146">
        <v>393541</v>
      </c>
      <c r="M42" s="146">
        <v>247594</v>
      </c>
      <c r="N42" s="146">
        <v>255562</v>
      </c>
      <c r="O42" s="146">
        <v>179945</v>
      </c>
      <c r="P42" s="146">
        <v>107195</v>
      </c>
      <c r="Q42" s="146">
        <v>77658</v>
      </c>
      <c r="R42" s="146">
        <v>140050</v>
      </c>
      <c r="S42" s="146">
        <v>109576</v>
      </c>
      <c r="T42" s="146">
        <v>114525</v>
      </c>
      <c r="U42" s="146">
        <v>104374</v>
      </c>
      <c r="V42" s="146">
        <v>145272</v>
      </c>
      <c r="W42" s="146">
        <v>77162</v>
      </c>
      <c r="X42" s="307">
        <v>138349</v>
      </c>
      <c r="Y42" s="307">
        <v>57374</v>
      </c>
      <c r="Z42" s="307">
        <v>118705</v>
      </c>
      <c r="AA42" s="307">
        <v>82089</v>
      </c>
      <c r="AB42" s="307">
        <v>102707</v>
      </c>
      <c r="AC42" s="307">
        <v>80140</v>
      </c>
      <c r="AD42" s="307">
        <v>106997</v>
      </c>
      <c r="AE42" s="307">
        <v>64225</v>
      </c>
      <c r="AF42" s="307">
        <v>106338</v>
      </c>
      <c r="AG42" s="307">
        <v>102264</v>
      </c>
    </row>
    <row r="43" spans="1:33">
      <c r="B43" s="56">
        <v>443</v>
      </c>
      <c r="C43" t="s">
        <v>92</v>
      </c>
      <c r="D43" s="146">
        <v>1574251</v>
      </c>
      <c r="E43" s="146">
        <v>851895</v>
      </c>
      <c r="F43" s="146">
        <v>409409</v>
      </c>
      <c r="G43" s="146">
        <v>868191</v>
      </c>
      <c r="H43" s="146">
        <v>799477</v>
      </c>
      <c r="I43" s="146">
        <v>565312</v>
      </c>
      <c r="J43" s="146">
        <v>1048969</v>
      </c>
      <c r="K43" s="146">
        <v>592669</v>
      </c>
      <c r="L43" s="146">
        <v>491164</v>
      </c>
      <c r="M43" s="146">
        <v>600258</v>
      </c>
      <c r="N43" s="146">
        <v>593940</v>
      </c>
      <c r="O43" s="146">
        <v>475905</v>
      </c>
      <c r="P43" s="146">
        <v>436093</v>
      </c>
      <c r="Q43" s="146">
        <v>570375</v>
      </c>
      <c r="R43" s="146">
        <v>1029342</v>
      </c>
      <c r="S43" s="146">
        <v>597147</v>
      </c>
      <c r="T43" s="146">
        <v>351927</v>
      </c>
      <c r="U43" s="146">
        <v>458252</v>
      </c>
      <c r="V43" s="146">
        <v>431283</v>
      </c>
      <c r="W43" s="146">
        <v>295267</v>
      </c>
      <c r="X43" s="307">
        <v>244843</v>
      </c>
      <c r="Y43" s="307">
        <v>293051</v>
      </c>
      <c r="Z43" s="307">
        <v>905447</v>
      </c>
      <c r="AA43" s="307">
        <v>965483</v>
      </c>
      <c r="AB43" s="307">
        <v>370453</v>
      </c>
      <c r="AC43" s="307">
        <v>252929</v>
      </c>
      <c r="AD43" s="307">
        <v>241404</v>
      </c>
      <c r="AE43" s="307">
        <v>334750</v>
      </c>
      <c r="AF43" s="307">
        <v>356185</v>
      </c>
      <c r="AG43" s="307">
        <v>1295666</v>
      </c>
    </row>
    <row r="44" spans="1:33">
      <c r="B44" s="56">
        <v>446</v>
      </c>
      <c r="C44" t="s">
        <v>123</v>
      </c>
      <c r="D44" s="146">
        <v>292752</v>
      </c>
      <c r="E44" s="146">
        <v>247218</v>
      </c>
      <c r="F44" s="146">
        <v>201471</v>
      </c>
      <c r="G44" s="146">
        <v>581771</v>
      </c>
      <c r="H44" s="146">
        <v>232840</v>
      </c>
      <c r="I44" s="146">
        <v>344864</v>
      </c>
      <c r="J44" s="146">
        <v>218989</v>
      </c>
      <c r="K44" s="146">
        <v>433589</v>
      </c>
      <c r="L44" s="146">
        <v>319289</v>
      </c>
      <c r="M44" s="146">
        <v>323048</v>
      </c>
      <c r="N44" s="146">
        <v>294453</v>
      </c>
      <c r="O44" s="146">
        <v>288441</v>
      </c>
      <c r="P44" s="146">
        <v>175419</v>
      </c>
      <c r="Q44" s="146">
        <v>137120</v>
      </c>
      <c r="R44" s="146">
        <v>51525</v>
      </c>
      <c r="S44" s="146">
        <v>92375</v>
      </c>
      <c r="T44" s="146">
        <v>194954</v>
      </c>
      <c r="U44" s="146">
        <v>145840</v>
      </c>
      <c r="V44" s="146">
        <v>174215</v>
      </c>
      <c r="W44" s="146">
        <v>244489</v>
      </c>
      <c r="X44" s="307">
        <v>130459</v>
      </c>
      <c r="Y44" s="307">
        <v>147672</v>
      </c>
      <c r="Z44" s="307">
        <v>82033</v>
      </c>
      <c r="AA44" s="307">
        <v>104679</v>
      </c>
      <c r="AB44" s="307">
        <v>80284</v>
      </c>
      <c r="AC44" s="307">
        <v>67615</v>
      </c>
      <c r="AD44" s="307">
        <v>62479</v>
      </c>
      <c r="AE44" s="307">
        <v>113943</v>
      </c>
      <c r="AF44" s="307">
        <v>149263</v>
      </c>
      <c r="AG44" s="307">
        <v>110584</v>
      </c>
    </row>
    <row r="45" spans="1:33">
      <c r="A45" t="s">
        <v>116</v>
      </c>
      <c r="B45" s="56"/>
      <c r="C45" t="s">
        <v>50</v>
      </c>
      <c r="D45" s="146">
        <v>7224393</v>
      </c>
      <c r="E45" s="146">
        <v>11875964</v>
      </c>
      <c r="F45" s="146">
        <v>8227106</v>
      </c>
      <c r="G45" s="146">
        <v>7585315</v>
      </c>
      <c r="H45" s="146">
        <v>8575588</v>
      </c>
      <c r="I45" s="146">
        <v>9756907</v>
      </c>
      <c r="J45" s="146">
        <v>10647209</v>
      </c>
      <c r="K45" s="146">
        <v>8283977</v>
      </c>
      <c r="L45" s="146">
        <v>7227880</v>
      </c>
      <c r="M45" s="146">
        <v>7142669</v>
      </c>
      <c r="N45" s="146">
        <v>6637072</v>
      </c>
      <c r="O45" s="146">
        <v>5305096</v>
      </c>
      <c r="P45" s="146">
        <v>5205376</v>
      </c>
      <c r="Q45" s="146">
        <v>4339422</v>
      </c>
      <c r="R45" s="146">
        <v>5255681</v>
      </c>
      <c r="S45" s="146">
        <v>4964475</v>
      </c>
      <c r="T45" s="146">
        <v>5082043</v>
      </c>
      <c r="U45" s="146">
        <v>4607816</v>
      </c>
      <c r="V45" s="146">
        <v>3829878</v>
      </c>
      <c r="W45" s="146">
        <v>2977006</v>
      </c>
      <c r="X45" s="307">
        <v>3730560</v>
      </c>
      <c r="Y45" s="307">
        <v>3310567</v>
      </c>
      <c r="Z45" s="307">
        <v>3491195</v>
      </c>
      <c r="AA45" s="307">
        <v>3875910</v>
      </c>
      <c r="AB45" s="307">
        <v>3475135</v>
      </c>
      <c r="AC45" s="307">
        <v>4201409</v>
      </c>
      <c r="AD45" s="307">
        <v>3014617</v>
      </c>
      <c r="AE45" s="307">
        <v>2564681</v>
      </c>
      <c r="AF45" s="307">
        <v>2844250</v>
      </c>
      <c r="AG45" s="307">
        <v>3147423</v>
      </c>
    </row>
    <row r="46" spans="1:33">
      <c r="B46" s="56">
        <v>208</v>
      </c>
      <c r="C46" t="s">
        <v>76</v>
      </c>
      <c r="D46" s="146">
        <v>727167</v>
      </c>
      <c r="E46" s="146">
        <v>601589</v>
      </c>
      <c r="F46" s="146">
        <v>1035333</v>
      </c>
      <c r="G46" s="146">
        <v>1015696</v>
      </c>
      <c r="H46" s="146">
        <v>908738</v>
      </c>
      <c r="I46" s="146">
        <v>827522</v>
      </c>
      <c r="J46" s="146">
        <v>867148</v>
      </c>
      <c r="K46" s="146">
        <v>724139</v>
      </c>
      <c r="L46" s="146">
        <v>758438</v>
      </c>
      <c r="M46" s="146">
        <v>680789</v>
      </c>
      <c r="N46" s="146">
        <v>678132</v>
      </c>
      <c r="O46" s="146">
        <v>600914</v>
      </c>
      <c r="P46" s="146">
        <v>699374</v>
      </c>
      <c r="Q46" s="146">
        <v>506843</v>
      </c>
      <c r="R46" s="146">
        <v>477641</v>
      </c>
      <c r="S46" s="146">
        <v>493477</v>
      </c>
      <c r="T46" s="146">
        <v>437691</v>
      </c>
      <c r="U46" s="146">
        <v>663846</v>
      </c>
      <c r="V46" s="146">
        <v>339626</v>
      </c>
      <c r="W46" s="146">
        <v>267841</v>
      </c>
      <c r="X46" s="307">
        <v>368548</v>
      </c>
      <c r="Y46" s="307">
        <v>298106</v>
      </c>
      <c r="Z46" s="307">
        <v>255430</v>
      </c>
      <c r="AA46" s="307">
        <v>343069</v>
      </c>
      <c r="AB46" s="307">
        <v>743891</v>
      </c>
      <c r="AC46" s="307">
        <v>455021</v>
      </c>
      <c r="AD46" s="307">
        <v>343263</v>
      </c>
      <c r="AE46" s="307">
        <v>61383</v>
      </c>
      <c r="AF46" s="307">
        <v>298088</v>
      </c>
      <c r="AG46" s="307">
        <v>227479</v>
      </c>
    </row>
    <row r="47" spans="1:33">
      <c r="B47" s="56">
        <v>212</v>
      </c>
      <c r="C47" t="s">
        <v>79</v>
      </c>
      <c r="D47" s="146">
        <v>1024375</v>
      </c>
      <c r="E47" s="146">
        <v>1578785</v>
      </c>
      <c r="F47" s="146">
        <v>1563919</v>
      </c>
      <c r="G47" s="146">
        <v>1488840</v>
      </c>
      <c r="H47" s="146">
        <v>2195501</v>
      </c>
      <c r="I47" s="146">
        <v>2853471</v>
      </c>
      <c r="J47" s="146">
        <v>2753429</v>
      </c>
      <c r="K47" s="146">
        <v>1753413</v>
      </c>
      <c r="L47" s="146">
        <v>1213781</v>
      </c>
      <c r="M47" s="146">
        <v>1378271</v>
      </c>
      <c r="N47" s="146">
        <v>1518909</v>
      </c>
      <c r="O47" s="146">
        <v>943031</v>
      </c>
      <c r="P47" s="146">
        <v>891007</v>
      </c>
      <c r="Q47" s="146">
        <v>666439</v>
      </c>
      <c r="R47" s="146">
        <v>903729</v>
      </c>
      <c r="S47" s="146">
        <v>1119718</v>
      </c>
      <c r="T47" s="146">
        <v>907723</v>
      </c>
      <c r="U47" s="146">
        <v>680762</v>
      </c>
      <c r="V47" s="146">
        <v>649049</v>
      </c>
      <c r="W47" s="146">
        <v>515458</v>
      </c>
      <c r="X47" s="307">
        <v>571104</v>
      </c>
      <c r="Y47" s="307">
        <v>580194</v>
      </c>
      <c r="Z47" s="307">
        <v>548056</v>
      </c>
      <c r="AA47" s="307">
        <v>786741</v>
      </c>
      <c r="AB47" s="307">
        <v>665286</v>
      </c>
      <c r="AC47" s="307">
        <v>1621506</v>
      </c>
      <c r="AD47" s="307">
        <v>772638</v>
      </c>
      <c r="AE47" s="307">
        <v>418346</v>
      </c>
      <c r="AF47" s="307">
        <v>648473</v>
      </c>
      <c r="AG47" s="307">
        <v>551504</v>
      </c>
    </row>
    <row r="48" spans="1:33">
      <c r="B48" s="56">
        <v>227</v>
      </c>
      <c r="C48" t="s">
        <v>124</v>
      </c>
      <c r="D48" s="146">
        <v>787702</v>
      </c>
      <c r="E48" s="146">
        <v>1385383</v>
      </c>
      <c r="F48" s="146">
        <v>1098949</v>
      </c>
      <c r="G48" s="146">
        <v>911890</v>
      </c>
      <c r="H48" s="146">
        <v>1145983</v>
      </c>
      <c r="I48" s="146">
        <v>1231629</v>
      </c>
      <c r="J48" s="146">
        <v>1000785</v>
      </c>
      <c r="K48" s="146">
        <v>923045</v>
      </c>
      <c r="L48" s="146">
        <v>829711</v>
      </c>
      <c r="M48" s="146">
        <v>794849</v>
      </c>
      <c r="N48" s="146">
        <v>1025859</v>
      </c>
      <c r="O48" s="146">
        <v>437902</v>
      </c>
      <c r="P48" s="146">
        <v>616868</v>
      </c>
      <c r="Q48" s="146">
        <v>383220</v>
      </c>
      <c r="R48" s="146">
        <v>480989</v>
      </c>
      <c r="S48" s="146">
        <v>436218</v>
      </c>
      <c r="T48" s="146">
        <v>374102</v>
      </c>
      <c r="U48" s="146">
        <v>403534</v>
      </c>
      <c r="V48" s="146">
        <v>326490</v>
      </c>
      <c r="W48" s="146">
        <v>416894</v>
      </c>
      <c r="X48" s="307">
        <v>403352</v>
      </c>
      <c r="Y48" s="307">
        <v>277788</v>
      </c>
      <c r="Z48" s="307">
        <v>482593</v>
      </c>
      <c r="AA48" s="307">
        <v>431048</v>
      </c>
      <c r="AB48" s="307">
        <v>463049</v>
      </c>
      <c r="AC48" s="307">
        <v>395966</v>
      </c>
      <c r="AD48" s="307">
        <v>373867</v>
      </c>
      <c r="AE48" s="307">
        <v>295710</v>
      </c>
      <c r="AF48" s="307">
        <v>540268</v>
      </c>
      <c r="AG48" s="307">
        <v>380761</v>
      </c>
    </row>
    <row r="49" spans="1:33">
      <c r="B49" s="56">
        <v>229</v>
      </c>
      <c r="C49" t="s">
        <v>125</v>
      </c>
      <c r="D49" s="146">
        <v>2725067</v>
      </c>
      <c r="E49" s="146">
        <v>1999578</v>
      </c>
      <c r="F49" s="146">
        <v>2055272</v>
      </c>
      <c r="G49" s="146">
        <v>2171684</v>
      </c>
      <c r="H49" s="146">
        <v>2413876</v>
      </c>
      <c r="I49" s="146">
        <v>2657248</v>
      </c>
      <c r="J49" s="146">
        <v>2801966</v>
      </c>
      <c r="K49" s="146">
        <v>2831358</v>
      </c>
      <c r="L49" s="146">
        <v>1670601</v>
      </c>
      <c r="M49" s="146">
        <v>2264472</v>
      </c>
      <c r="N49" s="146">
        <v>1812580</v>
      </c>
      <c r="O49" s="146">
        <v>1708840</v>
      </c>
      <c r="P49" s="146">
        <v>1665543</v>
      </c>
      <c r="Q49" s="146">
        <v>1625174</v>
      </c>
      <c r="R49" s="146">
        <v>2110124</v>
      </c>
      <c r="S49" s="146">
        <v>1640884</v>
      </c>
      <c r="T49" s="146">
        <v>1980411</v>
      </c>
      <c r="U49" s="146">
        <v>1577591</v>
      </c>
      <c r="V49" s="146">
        <v>1616212</v>
      </c>
      <c r="W49" s="146">
        <v>917830</v>
      </c>
      <c r="X49" s="307">
        <v>1351095</v>
      </c>
      <c r="Y49" s="307">
        <v>1356826</v>
      </c>
      <c r="Z49" s="307">
        <v>1328869</v>
      </c>
      <c r="AA49" s="307">
        <v>1063154</v>
      </c>
      <c r="AB49" s="307">
        <v>986549</v>
      </c>
      <c r="AC49" s="307">
        <v>1003683</v>
      </c>
      <c r="AD49" s="307">
        <v>816456</v>
      </c>
      <c r="AE49" s="307">
        <v>1319474</v>
      </c>
      <c r="AF49" s="307">
        <v>758407</v>
      </c>
      <c r="AG49" s="307">
        <v>1377599</v>
      </c>
    </row>
    <row r="50" spans="1:33">
      <c r="B50" s="56">
        <v>464</v>
      </c>
      <c r="C50" t="s">
        <v>93</v>
      </c>
      <c r="D50" s="146">
        <v>743472</v>
      </c>
      <c r="E50" s="146">
        <v>1295767</v>
      </c>
      <c r="F50" s="146">
        <v>797708</v>
      </c>
      <c r="G50" s="146">
        <v>730927</v>
      </c>
      <c r="H50" s="146">
        <v>716894</v>
      </c>
      <c r="I50" s="146">
        <v>887742</v>
      </c>
      <c r="J50" s="146">
        <v>890572</v>
      </c>
      <c r="K50" s="146">
        <v>705904</v>
      </c>
      <c r="L50" s="146">
        <v>1252290</v>
      </c>
      <c r="M50" s="146">
        <v>920867</v>
      </c>
      <c r="N50" s="146">
        <v>648785</v>
      </c>
      <c r="O50" s="146">
        <v>758579</v>
      </c>
      <c r="P50" s="146">
        <v>562180</v>
      </c>
      <c r="Q50" s="146">
        <v>476605</v>
      </c>
      <c r="R50" s="146">
        <v>581843</v>
      </c>
      <c r="S50" s="146">
        <v>653460</v>
      </c>
      <c r="T50" s="146">
        <v>759541</v>
      </c>
      <c r="U50" s="146">
        <v>560962</v>
      </c>
      <c r="V50" s="146">
        <v>496541</v>
      </c>
      <c r="W50" s="146">
        <v>483555</v>
      </c>
      <c r="X50" s="307">
        <v>481981</v>
      </c>
      <c r="Y50" s="307">
        <v>360754</v>
      </c>
      <c r="Z50" s="307">
        <v>438914</v>
      </c>
      <c r="AA50" s="307">
        <v>877783</v>
      </c>
      <c r="AB50" s="307">
        <v>349051</v>
      </c>
      <c r="AC50" s="307">
        <v>576464</v>
      </c>
      <c r="AD50" s="307">
        <v>519092</v>
      </c>
      <c r="AE50" s="307">
        <v>302849</v>
      </c>
      <c r="AF50" s="307">
        <v>424042</v>
      </c>
      <c r="AG50" s="307">
        <v>403171</v>
      </c>
    </row>
    <row r="51" spans="1:33">
      <c r="B51" s="56">
        <v>481</v>
      </c>
      <c r="C51" t="s">
        <v>94</v>
      </c>
      <c r="D51" s="146">
        <v>608575</v>
      </c>
      <c r="E51" s="146">
        <v>964624</v>
      </c>
      <c r="F51" s="146">
        <v>948157</v>
      </c>
      <c r="G51" s="146">
        <v>563894</v>
      </c>
      <c r="H51" s="146">
        <v>454557</v>
      </c>
      <c r="I51" s="146">
        <v>714736</v>
      </c>
      <c r="J51" s="146">
        <v>1104947</v>
      </c>
      <c r="K51" s="146">
        <v>564319</v>
      </c>
      <c r="L51" s="146">
        <v>773072</v>
      </c>
      <c r="M51" s="146">
        <v>345991</v>
      </c>
      <c r="N51" s="146">
        <v>532867</v>
      </c>
      <c r="O51" s="146">
        <v>526659</v>
      </c>
      <c r="P51" s="146">
        <v>228902</v>
      </c>
      <c r="Q51" s="146">
        <v>278394</v>
      </c>
      <c r="R51" s="146">
        <v>345905</v>
      </c>
      <c r="S51" s="146">
        <v>364840</v>
      </c>
      <c r="T51" s="146">
        <v>415967</v>
      </c>
      <c r="U51" s="146">
        <v>564569</v>
      </c>
      <c r="V51" s="146">
        <v>247411</v>
      </c>
      <c r="W51" s="146">
        <v>119057</v>
      </c>
      <c r="X51" s="307">
        <v>173759</v>
      </c>
      <c r="Y51" s="307">
        <v>174236</v>
      </c>
      <c r="Z51" s="307">
        <v>216263</v>
      </c>
      <c r="AA51" s="307">
        <v>141634</v>
      </c>
      <c r="AB51" s="307">
        <v>123609</v>
      </c>
      <c r="AC51" s="307">
        <v>65875</v>
      </c>
      <c r="AD51" s="307">
        <v>98492</v>
      </c>
      <c r="AE51" s="307">
        <v>103684</v>
      </c>
      <c r="AF51" s="307">
        <v>91233</v>
      </c>
      <c r="AG51" s="307">
        <v>80430</v>
      </c>
    </row>
    <row r="52" spans="1:33">
      <c r="B52" s="56">
        <v>501</v>
      </c>
      <c r="C52" t="s">
        <v>136</v>
      </c>
      <c r="D52" s="146">
        <v>608035</v>
      </c>
      <c r="E52" s="146">
        <v>4050238</v>
      </c>
      <c r="F52" s="146">
        <v>727768</v>
      </c>
      <c r="G52" s="146">
        <v>702384</v>
      </c>
      <c r="H52" s="146">
        <v>740039</v>
      </c>
      <c r="I52" s="146">
        <v>584559</v>
      </c>
      <c r="J52" s="146">
        <v>1228362</v>
      </c>
      <c r="K52" s="146">
        <v>781799</v>
      </c>
      <c r="L52" s="146">
        <v>729987</v>
      </c>
      <c r="M52" s="146">
        <v>757430</v>
      </c>
      <c r="N52" s="146">
        <v>419940</v>
      </c>
      <c r="O52" s="146">
        <v>329171</v>
      </c>
      <c r="P52" s="146">
        <v>541502</v>
      </c>
      <c r="Q52" s="146">
        <v>402747</v>
      </c>
      <c r="R52" s="146">
        <v>355450</v>
      </c>
      <c r="S52" s="146">
        <v>255878</v>
      </c>
      <c r="T52" s="146">
        <v>206608</v>
      </c>
      <c r="U52" s="146">
        <v>156552</v>
      </c>
      <c r="V52" s="146">
        <v>154549</v>
      </c>
      <c r="W52" s="146">
        <v>256371</v>
      </c>
      <c r="X52" s="307">
        <v>380721</v>
      </c>
      <c r="Y52" s="307">
        <v>262663</v>
      </c>
      <c r="Z52" s="307">
        <v>221070</v>
      </c>
      <c r="AA52" s="307">
        <v>232481</v>
      </c>
      <c r="AB52" s="307">
        <v>143700</v>
      </c>
      <c r="AC52" s="307">
        <v>82894</v>
      </c>
      <c r="AD52" s="307">
        <v>90809</v>
      </c>
      <c r="AE52" s="307">
        <v>63235</v>
      </c>
      <c r="AF52" s="307">
        <v>83739</v>
      </c>
      <c r="AG52" s="307">
        <v>126479</v>
      </c>
    </row>
    <row r="53" spans="1:33">
      <c r="A53" t="s">
        <v>133</v>
      </c>
      <c r="B53" s="56"/>
      <c r="C53" t="s">
        <v>60</v>
      </c>
      <c r="D53" s="146">
        <v>5629117</v>
      </c>
      <c r="E53" s="146">
        <v>5656960</v>
      </c>
      <c r="F53" s="146">
        <v>6099878</v>
      </c>
      <c r="G53" s="146">
        <v>6877665</v>
      </c>
      <c r="H53" s="146">
        <v>5429178</v>
      </c>
      <c r="I53" s="146">
        <v>6190864</v>
      </c>
      <c r="J53" s="146">
        <v>6257657</v>
      </c>
      <c r="K53" s="146">
        <v>5886548</v>
      </c>
      <c r="L53" s="146">
        <v>5298480</v>
      </c>
      <c r="M53" s="146">
        <v>4953054</v>
      </c>
      <c r="N53" s="146">
        <v>4367895</v>
      </c>
      <c r="O53" s="146">
        <v>3739878</v>
      </c>
      <c r="P53" s="146">
        <v>5741291</v>
      </c>
      <c r="Q53" s="146">
        <v>3570215</v>
      </c>
      <c r="R53" s="146">
        <v>3481669</v>
      </c>
      <c r="S53" s="146">
        <v>2874054</v>
      </c>
      <c r="T53" s="146">
        <v>3035121</v>
      </c>
      <c r="U53" s="146">
        <v>3096801</v>
      </c>
      <c r="V53" s="146">
        <v>2095687</v>
      </c>
      <c r="W53" s="146">
        <v>1893348</v>
      </c>
      <c r="X53" s="307">
        <v>1876440</v>
      </c>
      <c r="Y53" s="307">
        <v>2934341</v>
      </c>
      <c r="Z53" s="307">
        <v>1835069</v>
      </c>
      <c r="AA53" s="307">
        <v>2596844</v>
      </c>
      <c r="AB53" s="307">
        <v>2313213</v>
      </c>
      <c r="AC53" s="307">
        <v>1648616</v>
      </c>
      <c r="AD53" s="307">
        <v>1893338</v>
      </c>
      <c r="AE53" s="307">
        <v>1526524</v>
      </c>
      <c r="AF53" s="307">
        <v>1743723</v>
      </c>
      <c r="AG53" s="307">
        <v>1821738</v>
      </c>
    </row>
    <row r="54" spans="1:33">
      <c r="B54" s="56">
        <v>209</v>
      </c>
      <c r="C54" t="s">
        <v>140</v>
      </c>
      <c r="D54" s="146">
        <v>2999678</v>
      </c>
      <c r="E54" s="146">
        <v>2863577</v>
      </c>
      <c r="F54" s="146">
        <v>3022270</v>
      </c>
      <c r="G54" s="146">
        <v>3202315</v>
      </c>
      <c r="H54" s="146">
        <v>2206230</v>
      </c>
      <c r="I54" s="146">
        <v>3254473</v>
      </c>
      <c r="J54" s="146">
        <v>3125392</v>
      </c>
      <c r="K54" s="146">
        <v>2966488</v>
      </c>
      <c r="L54" s="146">
        <v>2478910</v>
      </c>
      <c r="M54" s="146">
        <v>2284198</v>
      </c>
      <c r="N54" s="146">
        <v>2116379</v>
      </c>
      <c r="O54" s="146">
        <v>1782083</v>
      </c>
      <c r="P54" s="146">
        <v>3330407</v>
      </c>
      <c r="Q54" s="146">
        <v>1860609</v>
      </c>
      <c r="R54" s="146">
        <v>1881261</v>
      </c>
      <c r="S54" s="146">
        <v>1585119</v>
      </c>
      <c r="T54" s="146">
        <v>1716975</v>
      </c>
      <c r="U54" s="146">
        <v>1740452</v>
      </c>
      <c r="V54" s="146">
        <v>1255372</v>
      </c>
      <c r="W54" s="146">
        <v>1273741</v>
      </c>
      <c r="X54" s="307">
        <v>875984</v>
      </c>
      <c r="Y54" s="307">
        <v>1666546</v>
      </c>
      <c r="Z54" s="307">
        <v>1042585</v>
      </c>
      <c r="AA54" s="307">
        <v>1435331</v>
      </c>
      <c r="AB54" s="307">
        <v>862035</v>
      </c>
      <c r="AC54" s="307">
        <v>818490</v>
      </c>
      <c r="AD54" s="307">
        <v>944761</v>
      </c>
      <c r="AE54" s="307">
        <v>637266</v>
      </c>
      <c r="AF54" s="307">
        <v>932953</v>
      </c>
      <c r="AG54" s="307">
        <v>1073729</v>
      </c>
    </row>
    <row r="55" spans="1:33">
      <c r="B55" s="56">
        <v>222</v>
      </c>
      <c r="C55" t="s">
        <v>126</v>
      </c>
      <c r="D55" s="146">
        <v>589190</v>
      </c>
      <c r="E55" s="146">
        <v>844587</v>
      </c>
      <c r="F55" s="146">
        <v>876612</v>
      </c>
      <c r="G55" s="146">
        <v>756682</v>
      </c>
      <c r="H55" s="146">
        <v>884290</v>
      </c>
      <c r="I55" s="146">
        <v>846174</v>
      </c>
      <c r="J55" s="146">
        <v>767285</v>
      </c>
      <c r="K55" s="146">
        <v>853176</v>
      </c>
      <c r="L55" s="146">
        <v>693557</v>
      </c>
      <c r="M55" s="146">
        <v>683293</v>
      </c>
      <c r="N55" s="146">
        <v>559453</v>
      </c>
      <c r="O55" s="146">
        <v>486029</v>
      </c>
      <c r="P55" s="146">
        <v>1514906</v>
      </c>
      <c r="Q55" s="146">
        <v>615003</v>
      </c>
      <c r="R55" s="146">
        <v>423161</v>
      </c>
      <c r="S55" s="146">
        <v>304513</v>
      </c>
      <c r="T55" s="146">
        <v>329635</v>
      </c>
      <c r="U55" s="146">
        <v>377897</v>
      </c>
      <c r="V55" s="146">
        <v>254286</v>
      </c>
      <c r="W55" s="146">
        <v>143775</v>
      </c>
      <c r="X55" s="307">
        <v>272690</v>
      </c>
      <c r="Y55" s="307">
        <v>199401</v>
      </c>
      <c r="Z55" s="307">
        <v>259543</v>
      </c>
      <c r="AA55" s="307">
        <v>393731</v>
      </c>
      <c r="AB55" s="307">
        <v>201389</v>
      </c>
      <c r="AC55" s="307">
        <v>170296</v>
      </c>
      <c r="AD55" s="307">
        <v>247473</v>
      </c>
      <c r="AE55" s="307">
        <v>240403</v>
      </c>
      <c r="AF55" s="307">
        <v>240712</v>
      </c>
      <c r="AG55" s="307">
        <v>150480</v>
      </c>
    </row>
    <row r="56" spans="1:33">
      <c r="B56" s="56">
        <v>225</v>
      </c>
      <c r="C56" t="s">
        <v>127</v>
      </c>
      <c r="D56" s="146">
        <v>1049446</v>
      </c>
      <c r="E56" s="146">
        <v>1166534</v>
      </c>
      <c r="F56" s="146">
        <v>1134361</v>
      </c>
      <c r="G56" s="146">
        <v>1193847</v>
      </c>
      <c r="H56" s="146">
        <v>1253873</v>
      </c>
      <c r="I56" s="146">
        <v>1020556</v>
      </c>
      <c r="J56" s="146">
        <v>1490569</v>
      </c>
      <c r="K56" s="146">
        <v>1259886</v>
      </c>
      <c r="L56" s="146">
        <v>1088918</v>
      </c>
      <c r="M56" s="146">
        <v>1178499</v>
      </c>
      <c r="N56" s="146">
        <v>992852</v>
      </c>
      <c r="O56" s="146">
        <v>792235</v>
      </c>
      <c r="P56" s="146">
        <v>497873</v>
      </c>
      <c r="Q56" s="146">
        <v>538103</v>
      </c>
      <c r="R56" s="146">
        <v>586834</v>
      </c>
      <c r="S56" s="146">
        <v>451046</v>
      </c>
      <c r="T56" s="146">
        <v>525947</v>
      </c>
      <c r="U56" s="146">
        <v>621019</v>
      </c>
      <c r="V56" s="146">
        <v>332026</v>
      </c>
      <c r="W56" s="146">
        <v>239565</v>
      </c>
      <c r="X56" s="307">
        <v>539323</v>
      </c>
      <c r="Y56" s="307">
        <v>708831</v>
      </c>
      <c r="Z56" s="307">
        <v>374656</v>
      </c>
      <c r="AA56" s="307">
        <v>391661</v>
      </c>
      <c r="AB56" s="307">
        <v>993564</v>
      </c>
      <c r="AC56" s="307">
        <v>483599</v>
      </c>
      <c r="AD56" s="307">
        <v>476305</v>
      </c>
      <c r="AE56" s="307">
        <v>383549</v>
      </c>
      <c r="AF56" s="307">
        <v>333356</v>
      </c>
      <c r="AG56" s="307">
        <v>309389</v>
      </c>
    </row>
    <row r="57" spans="1:33">
      <c r="B57" s="56">
        <v>585</v>
      </c>
      <c r="C57" t="s">
        <v>128</v>
      </c>
      <c r="D57" s="146">
        <v>571465</v>
      </c>
      <c r="E57" s="146">
        <v>486980</v>
      </c>
      <c r="F57" s="146">
        <v>620045</v>
      </c>
      <c r="G57" s="146">
        <v>899739</v>
      </c>
      <c r="H57" s="146">
        <v>447609</v>
      </c>
      <c r="I57" s="146">
        <v>651157</v>
      </c>
      <c r="J57" s="146">
        <v>465207</v>
      </c>
      <c r="K57" s="146">
        <v>410695</v>
      </c>
      <c r="L57" s="146">
        <v>416737</v>
      </c>
      <c r="M57" s="146">
        <v>445881</v>
      </c>
      <c r="N57" s="146">
        <v>325984</v>
      </c>
      <c r="O57" s="146">
        <v>423875</v>
      </c>
      <c r="P57" s="146">
        <v>270497</v>
      </c>
      <c r="Q57" s="146">
        <v>284729</v>
      </c>
      <c r="R57" s="146">
        <v>295945</v>
      </c>
      <c r="S57" s="146">
        <v>348021</v>
      </c>
      <c r="T57" s="146">
        <v>202871</v>
      </c>
      <c r="U57" s="146">
        <v>205438</v>
      </c>
      <c r="V57" s="146">
        <v>150272</v>
      </c>
      <c r="W57" s="146">
        <v>140780</v>
      </c>
      <c r="X57" s="307">
        <v>96433</v>
      </c>
      <c r="Y57" s="307">
        <v>239059</v>
      </c>
      <c r="Z57" s="307">
        <v>101325</v>
      </c>
      <c r="AA57" s="307">
        <v>163544</v>
      </c>
      <c r="AB57" s="307">
        <v>204047</v>
      </c>
      <c r="AC57" s="307">
        <v>109530</v>
      </c>
      <c r="AD57" s="307">
        <v>62424</v>
      </c>
      <c r="AE57" s="307">
        <v>199341</v>
      </c>
      <c r="AF57" s="307">
        <v>163031</v>
      </c>
      <c r="AG57" s="307">
        <v>180363</v>
      </c>
    </row>
    <row r="58" spans="1:33">
      <c r="B58" s="56">
        <v>586</v>
      </c>
      <c r="C58" t="s">
        <v>129</v>
      </c>
      <c r="D58" s="146">
        <v>419338</v>
      </c>
      <c r="E58" s="146">
        <v>295282</v>
      </c>
      <c r="F58" s="146">
        <v>446590</v>
      </c>
      <c r="G58" s="146">
        <v>825082</v>
      </c>
      <c r="H58" s="146">
        <v>637176</v>
      </c>
      <c r="I58" s="146">
        <v>418504</v>
      </c>
      <c r="J58" s="146">
        <v>409204</v>
      </c>
      <c r="K58" s="146">
        <v>396303</v>
      </c>
      <c r="L58" s="146">
        <v>620358</v>
      </c>
      <c r="M58" s="146">
        <v>361183</v>
      </c>
      <c r="N58" s="146">
        <v>373227</v>
      </c>
      <c r="O58" s="146">
        <v>255656</v>
      </c>
      <c r="P58" s="146">
        <v>127608</v>
      </c>
      <c r="Q58" s="146">
        <v>271771</v>
      </c>
      <c r="R58" s="146">
        <v>294468</v>
      </c>
      <c r="S58" s="146">
        <v>185355</v>
      </c>
      <c r="T58" s="146">
        <v>259693</v>
      </c>
      <c r="U58" s="146">
        <v>151995</v>
      </c>
      <c r="V58" s="146">
        <v>103731</v>
      </c>
      <c r="W58" s="146">
        <v>95487</v>
      </c>
      <c r="X58" s="307">
        <v>92010</v>
      </c>
      <c r="Y58" s="307">
        <v>120504</v>
      </c>
      <c r="Z58" s="307">
        <v>56960</v>
      </c>
      <c r="AA58" s="307">
        <v>212577</v>
      </c>
      <c r="AB58" s="307">
        <v>52178</v>
      </c>
      <c r="AC58" s="307">
        <v>66701</v>
      </c>
      <c r="AD58" s="307">
        <v>162375</v>
      </c>
      <c r="AE58" s="307">
        <v>65965</v>
      </c>
      <c r="AF58" s="307">
        <v>73671</v>
      </c>
      <c r="AG58" s="307">
        <v>107777</v>
      </c>
    </row>
    <row r="59" spans="1:33">
      <c r="A59" t="s">
        <v>133</v>
      </c>
      <c r="B59" s="56"/>
      <c r="C59" t="s">
        <v>61</v>
      </c>
      <c r="D59" s="146">
        <v>3151444</v>
      </c>
      <c r="E59" s="146">
        <v>3316101</v>
      </c>
      <c r="F59" s="146">
        <v>4222465</v>
      </c>
      <c r="G59" s="146">
        <v>3793776</v>
      </c>
      <c r="H59" s="146">
        <v>4038432</v>
      </c>
      <c r="I59" s="146">
        <v>4347194</v>
      </c>
      <c r="J59" s="146">
        <v>4645768</v>
      </c>
      <c r="K59" s="146">
        <v>3347487</v>
      </c>
      <c r="L59" s="146">
        <v>3718413</v>
      </c>
      <c r="M59" s="146">
        <v>2706000</v>
      </c>
      <c r="N59" s="146">
        <v>3031942</v>
      </c>
      <c r="O59" s="146">
        <v>2133165</v>
      </c>
      <c r="P59" s="146">
        <v>2546990</v>
      </c>
      <c r="Q59" s="146">
        <v>1932040</v>
      </c>
      <c r="R59" s="146">
        <v>2135363</v>
      </c>
      <c r="S59" s="146">
        <v>1758326</v>
      </c>
      <c r="T59" s="146">
        <v>1995850</v>
      </c>
      <c r="U59" s="146">
        <v>1616632</v>
      </c>
      <c r="V59" s="146">
        <v>1408161</v>
      </c>
      <c r="W59" s="146">
        <v>1309859</v>
      </c>
      <c r="X59" s="307">
        <v>1080045</v>
      </c>
      <c r="Y59" s="307">
        <v>1005810</v>
      </c>
      <c r="Z59" s="307">
        <v>1246622</v>
      </c>
      <c r="AA59" s="307">
        <v>2094237</v>
      </c>
      <c r="AB59" s="307">
        <v>1341888</v>
      </c>
      <c r="AC59" s="307">
        <v>1743574</v>
      </c>
      <c r="AD59" s="307">
        <v>2126953</v>
      </c>
      <c r="AE59" s="307">
        <v>1401250</v>
      </c>
      <c r="AF59" s="307">
        <v>1512631</v>
      </c>
      <c r="AG59" s="307">
        <v>1553041</v>
      </c>
    </row>
    <row r="60" spans="1:33">
      <c r="B60" s="56">
        <v>221</v>
      </c>
      <c r="C60" s="315" t="s">
        <v>244</v>
      </c>
      <c r="D60" s="151">
        <v>1373002</v>
      </c>
      <c r="E60" s="151">
        <v>1691654</v>
      </c>
      <c r="F60" s="151">
        <v>2021989</v>
      </c>
      <c r="G60" s="151">
        <v>1813873</v>
      </c>
      <c r="H60" s="151">
        <v>1781774</v>
      </c>
      <c r="I60" s="151">
        <v>1780375</v>
      </c>
      <c r="J60" s="151">
        <v>2465157</v>
      </c>
      <c r="K60" s="151">
        <v>1718291</v>
      </c>
      <c r="L60" s="151">
        <v>1723271</v>
      </c>
      <c r="M60" s="151">
        <v>1232634</v>
      </c>
      <c r="N60" s="151">
        <v>1239827</v>
      </c>
      <c r="O60" s="146">
        <v>1177796</v>
      </c>
      <c r="P60" s="146">
        <v>1488005</v>
      </c>
      <c r="Q60" s="146">
        <v>977147</v>
      </c>
      <c r="R60" s="146">
        <v>940708</v>
      </c>
      <c r="S60" s="146">
        <v>687722</v>
      </c>
      <c r="T60" s="146">
        <v>690134</v>
      </c>
      <c r="U60" s="146">
        <v>521143</v>
      </c>
      <c r="V60" s="146">
        <v>571486</v>
      </c>
      <c r="W60" s="146">
        <v>624822</v>
      </c>
      <c r="X60" s="307">
        <v>437140</v>
      </c>
      <c r="Y60" s="307">
        <v>377566</v>
      </c>
      <c r="Z60" s="307">
        <v>368420</v>
      </c>
      <c r="AA60" s="307">
        <v>524367</v>
      </c>
      <c r="AB60" s="307">
        <v>396482</v>
      </c>
      <c r="AC60" s="307">
        <v>627457</v>
      </c>
      <c r="AD60" s="307">
        <v>386671</v>
      </c>
      <c r="AE60" s="307">
        <v>496451</v>
      </c>
      <c r="AF60" s="307">
        <v>544786</v>
      </c>
      <c r="AG60" s="307">
        <v>597521</v>
      </c>
    </row>
    <row r="61" spans="1:33">
      <c r="B61" s="56">
        <v>223</v>
      </c>
      <c r="C61" s="315" t="s">
        <v>130</v>
      </c>
      <c r="D61" s="151">
        <v>1778442</v>
      </c>
      <c r="E61" s="151">
        <v>1624447</v>
      </c>
      <c r="F61" s="151">
        <v>2200476</v>
      </c>
      <c r="G61" s="151">
        <v>1979903</v>
      </c>
      <c r="H61" s="151">
        <v>2256658</v>
      </c>
      <c r="I61" s="151">
        <v>2566819</v>
      </c>
      <c r="J61" s="151">
        <v>2180611</v>
      </c>
      <c r="K61" s="151">
        <v>1629196</v>
      </c>
      <c r="L61" s="151">
        <v>1995142</v>
      </c>
      <c r="M61" s="151">
        <v>1473366</v>
      </c>
      <c r="N61" s="151">
        <v>1792115</v>
      </c>
      <c r="O61" s="146">
        <v>955369</v>
      </c>
      <c r="P61" s="146">
        <v>1058985</v>
      </c>
      <c r="Q61" s="146">
        <v>954893</v>
      </c>
      <c r="R61" s="146">
        <v>1194655</v>
      </c>
      <c r="S61" s="146">
        <v>1070604</v>
      </c>
      <c r="T61" s="146">
        <v>1305716</v>
      </c>
      <c r="U61" s="146">
        <v>1095489</v>
      </c>
      <c r="V61" s="146">
        <v>836675</v>
      </c>
      <c r="W61" s="146">
        <v>685037</v>
      </c>
      <c r="X61" s="307">
        <v>642905</v>
      </c>
      <c r="Y61" s="307">
        <v>628244</v>
      </c>
      <c r="Z61" s="307">
        <v>878202</v>
      </c>
      <c r="AA61" s="307">
        <v>1569870</v>
      </c>
      <c r="AB61" s="307">
        <v>945406</v>
      </c>
      <c r="AC61" s="307">
        <v>1116117</v>
      </c>
      <c r="AD61" s="307">
        <v>1740282</v>
      </c>
      <c r="AE61" s="307">
        <v>904799</v>
      </c>
      <c r="AF61" s="307">
        <v>967845</v>
      </c>
      <c r="AG61" s="307">
        <v>955520</v>
      </c>
    </row>
    <row r="62" spans="1:33">
      <c r="A62" t="s">
        <v>133</v>
      </c>
      <c r="B62" s="56"/>
      <c r="C62" t="s">
        <v>62</v>
      </c>
      <c r="D62" s="146">
        <v>5809229</v>
      </c>
      <c r="E62" s="146">
        <v>5531989</v>
      </c>
      <c r="F62" s="146">
        <v>5081364</v>
      </c>
      <c r="G62" s="146">
        <v>4579148</v>
      </c>
      <c r="H62" s="146">
        <v>4904884</v>
      </c>
      <c r="I62" s="146">
        <v>6938716</v>
      </c>
      <c r="J62" s="146">
        <v>6856374</v>
      </c>
      <c r="K62" s="146">
        <v>7301823</v>
      </c>
      <c r="L62" s="146">
        <v>5284087</v>
      </c>
      <c r="M62" s="146">
        <v>6081904</v>
      </c>
      <c r="N62" s="146">
        <v>4231339</v>
      </c>
      <c r="O62" s="146">
        <v>3008363</v>
      </c>
      <c r="P62" s="146">
        <v>3053916</v>
      </c>
      <c r="Q62" s="146">
        <v>3138439</v>
      </c>
      <c r="R62" s="146">
        <v>2409066</v>
      </c>
      <c r="S62" s="146">
        <v>1984364</v>
      </c>
      <c r="T62" s="146">
        <v>1981798</v>
      </c>
      <c r="U62" s="146">
        <v>1820553</v>
      </c>
      <c r="V62" s="146">
        <v>2091028</v>
      </c>
      <c r="W62" s="146">
        <v>2590868</v>
      </c>
      <c r="X62" s="307">
        <v>2492566</v>
      </c>
      <c r="Y62" s="307">
        <v>1728941</v>
      </c>
      <c r="Z62" s="307">
        <v>1855623</v>
      </c>
      <c r="AA62" s="307">
        <v>2102563</v>
      </c>
      <c r="AB62" s="307">
        <v>1858270</v>
      </c>
      <c r="AC62" s="307">
        <v>1762454</v>
      </c>
      <c r="AD62" s="307">
        <v>1908652</v>
      </c>
      <c r="AE62" s="307">
        <v>1408225</v>
      </c>
      <c r="AF62" s="307">
        <v>1405477</v>
      </c>
      <c r="AG62" s="307">
        <v>1604087</v>
      </c>
    </row>
    <row r="63" spans="1:33">
      <c r="B63" s="56">
        <v>205</v>
      </c>
      <c r="C63" t="s">
        <v>137</v>
      </c>
      <c r="D63" s="146">
        <v>3056785</v>
      </c>
      <c r="E63" s="146">
        <v>2376703</v>
      </c>
      <c r="F63" s="146">
        <v>1696513</v>
      </c>
      <c r="G63" s="146">
        <v>1356590</v>
      </c>
      <c r="H63" s="146">
        <v>1739142</v>
      </c>
      <c r="I63" s="146">
        <v>1700703</v>
      </c>
      <c r="J63" s="146">
        <v>1532599</v>
      </c>
      <c r="K63" s="146">
        <v>1548723</v>
      </c>
      <c r="L63" s="146">
        <v>1130182</v>
      </c>
      <c r="M63" s="146">
        <v>1554226</v>
      </c>
      <c r="N63" s="146">
        <v>1484971</v>
      </c>
      <c r="O63" s="146">
        <v>906382</v>
      </c>
      <c r="P63" s="146">
        <v>833918</v>
      </c>
      <c r="Q63" s="146">
        <v>1296731</v>
      </c>
      <c r="R63" s="146">
        <v>836124</v>
      </c>
      <c r="S63" s="146">
        <v>538007</v>
      </c>
      <c r="T63" s="146">
        <v>583264</v>
      </c>
      <c r="U63" s="146">
        <v>520148</v>
      </c>
      <c r="V63" s="146">
        <v>518039</v>
      </c>
      <c r="W63" s="146">
        <v>1836691</v>
      </c>
      <c r="X63" s="307">
        <v>1342437</v>
      </c>
      <c r="Y63" s="307">
        <v>552109</v>
      </c>
      <c r="Z63" s="307">
        <v>614129</v>
      </c>
      <c r="AA63" s="307">
        <v>650106</v>
      </c>
      <c r="AB63" s="307">
        <v>455908</v>
      </c>
      <c r="AC63" s="307">
        <v>768365</v>
      </c>
      <c r="AD63" s="307">
        <v>579064</v>
      </c>
      <c r="AE63" s="307">
        <v>541907</v>
      </c>
      <c r="AF63" s="307">
        <v>418667</v>
      </c>
      <c r="AG63" s="307">
        <v>418379</v>
      </c>
    </row>
    <row r="64" spans="1:33">
      <c r="B64" s="56">
        <v>224</v>
      </c>
      <c r="C64" t="s">
        <v>131</v>
      </c>
      <c r="D64" s="146">
        <v>1296200</v>
      </c>
      <c r="E64" s="146">
        <v>1328419</v>
      </c>
      <c r="F64" s="146">
        <v>1329747</v>
      </c>
      <c r="G64" s="146">
        <v>1504925</v>
      </c>
      <c r="H64" s="146">
        <v>1533779</v>
      </c>
      <c r="I64" s="146">
        <v>1528450</v>
      </c>
      <c r="J64" s="146">
        <v>1553660</v>
      </c>
      <c r="K64" s="146">
        <v>1318860</v>
      </c>
      <c r="L64" s="146">
        <v>1578898</v>
      </c>
      <c r="M64" s="146">
        <v>1172114</v>
      </c>
      <c r="N64" s="146">
        <v>1257867</v>
      </c>
      <c r="O64" s="146">
        <v>1116483</v>
      </c>
      <c r="P64" s="146">
        <v>1044043</v>
      </c>
      <c r="Q64" s="146">
        <v>976652</v>
      </c>
      <c r="R64" s="146">
        <v>579141</v>
      </c>
      <c r="S64" s="146">
        <v>721807</v>
      </c>
      <c r="T64" s="146">
        <v>689857</v>
      </c>
      <c r="U64" s="146">
        <v>588112</v>
      </c>
      <c r="V64" s="146">
        <v>953375</v>
      </c>
      <c r="W64" s="146">
        <v>423010</v>
      </c>
      <c r="X64" s="307">
        <v>732050</v>
      </c>
      <c r="Y64" s="307">
        <v>668080</v>
      </c>
      <c r="Z64" s="307">
        <v>539467</v>
      </c>
      <c r="AA64" s="307">
        <v>775509</v>
      </c>
      <c r="AB64" s="307">
        <v>598616</v>
      </c>
      <c r="AC64" s="307">
        <v>442625</v>
      </c>
      <c r="AD64" s="307">
        <v>552258</v>
      </c>
      <c r="AE64" s="307">
        <v>441927</v>
      </c>
      <c r="AF64" s="307">
        <v>541968</v>
      </c>
      <c r="AG64" s="307">
        <v>428800</v>
      </c>
    </row>
    <row r="65" spans="1:33">
      <c r="A65" s="297"/>
      <c r="B65" s="196">
        <v>226</v>
      </c>
      <c r="C65" s="297" t="s">
        <v>132</v>
      </c>
      <c r="D65" s="150">
        <v>1456244</v>
      </c>
      <c r="E65" s="150">
        <v>1826867</v>
      </c>
      <c r="F65" s="150">
        <v>2055104</v>
      </c>
      <c r="G65" s="150">
        <v>1717633</v>
      </c>
      <c r="H65" s="150">
        <v>1631963</v>
      </c>
      <c r="I65" s="150">
        <v>3709563</v>
      </c>
      <c r="J65" s="150">
        <v>3770115</v>
      </c>
      <c r="K65" s="150">
        <v>4434240</v>
      </c>
      <c r="L65" s="150">
        <v>2575007</v>
      </c>
      <c r="M65" s="150">
        <v>3355564</v>
      </c>
      <c r="N65" s="150">
        <v>1488501</v>
      </c>
      <c r="O65" s="150">
        <v>985498</v>
      </c>
      <c r="P65" s="150">
        <v>1175955</v>
      </c>
      <c r="Q65" s="150">
        <v>865056</v>
      </c>
      <c r="R65" s="150">
        <v>993801</v>
      </c>
      <c r="S65" s="150">
        <v>724550</v>
      </c>
      <c r="T65" s="150">
        <v>708677</v>
      </c>
      <c r="U65" s="150">
        <v>712293</v>
      </c>
      <c r="V65" s="150">
        <v>619614</v>
      </c>
      <c r="W65" s="150">
        <v>331167</v>
      </c>
      <c r="X65" s="308">
        <v>418079</v>
      </c>
      <c r="Y65" s="308">
        <v>508752</v>
      </c>
      <c r="Z65" s="308">
        <v>702027</v>
      </c>
      <c r="AA65" s="308">
        <v>676948</v>
      </c>
      <c r="AB65" s="308">
        <v>803746</v>
      </c>
      <c r="AC65" s="308">
        <v>551464</v>
      </c>
      <c r="AD65" s="308">
        <v>777330</v>
      </c>
      <c r="AE65" s="308">
        <v>424391</v>
      </c>
      <c r="AF65" s="308">
        <v>444842</v>
      </c>
      <c r="AG65" s="308">
        <v>756908</v>
      </c>
    </row>
    <row r="66" spans="1:33">
      <c r="A66" s="317" t="s">
        <v>670</v>
      </c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307"/>
      <c r="Y66" s="307"/>
      <c r="Z66" s="307"/>
      <c r="AA66" s="307"/>
      <c r="AB66" s="307"/>
      <c r="AC66" s="307"/>
      <c r="AD66" s="307"/>
      <c r="AE66" s="307"/>
      <c r="AF66" s="307"/>
      <c r="AG66" s="307"/>
    </row>
    <row r="67" spans="1:33">
      <c r="AG67" s="364"/>
    </row>
    <row r="68" spans="1:33">
      <c r="AG68" s="364"/>
    </row>
    <row r="69" spans="1:33">
      <c r="AG69" s="364"/>
    </row>
    <row r="70" spans="1:33">
      <c r="AG70" s="364"/>
    </row>
    <row r="71" spans="1:33">
      <c r="AG71" s="364"/>
    </row>
    <row r="72" spans="1:33">
      <c r="AG72" s="364"/>
    </row>
    <row r="73" spans="1:33">
      <c r="AG73" s="364"/>
    </row>
    <row r="74" spans="1:33">
      <c r="AG74" s="364"/>
    </row>
    <row r="75" spans="1:33">
      <c r="AG75" s="364"/>
    </row>
    <row r="76" spans="1:33">
      <c r="AG76" s="364"/>
    </row>
    <row r="77" spans="1:33">
      <c r="AG77" s="364"/>
    </row>
    <row r="78" spans="1:33">
      <c r="AG78" s="364"/>
    </row>
    <row r="79" spans="1:33">
      <c r="AG79" s="364"/>
    </row>
    <row r="80" spans="1:33">
      <c r="AG80" s="364"/>
    </row>
    <row r="81" spans="33:33">
      <c r="AG81" s="364"/>
    </row>
    <row r="82" spans="33:33">
      <c r="AG82" s="364"/>
    </row>
    <row r="83" spans="33:33">
      <c r="AG83" s="364"/>
    </row>
    <row r="84" spans="33:33">
      <c r="AG84" s="364"/>
    </row>
    <row r="85" spans="33:33">
      <c r="AG85" s="364"/>
    </row>
    <row r="86" spans="33:33">
      <c r="AG86" s="364"/>
    </row>
    <row r="87" spans="33:33">
      <c r="AG87" s="364"/>
    </row>
    <row r="88" spans="33:33">
      <c r="AG88" s="364"/>
    </row>
    <row r="89" spans="33:33">
      <c r="AG89" s="364"/>
    </row>
    <row r="90" spans="33:33">
      <c r="AG90" s="364"/>
    </row>
    <row r="91" spans="33:33">
      <c r="AG91" s="364"/>
    </row>
    <row r="92" spans="33:33">
      <c r="AG92" s="364"/>
    </row>
    <row r="93" spans="33:33">
      <c r="AG93" s="364"/>
    </row>
    <row r="94" spans="33:33">
      <c r="AG94" s="364"/>
    </row>
    <row r="95" spans="33:33">
      <c r="AG95" s="364"/>
    </row>
    <row r="96" spans="33:33">
      <c r="AG96" s="364"/>
    </row>
    <row r="97" spans="33:33">
      <c r="AG97" s="364"/>
    </row>
    <row r="98" spans="33:33">
      <c r="AG98" s="364"/>
    </row>
    <row r="99" spans="33:33">
      <c r="AG99" s="364"/>
    </row>
    <row r="100" spans="33:33">
      <c r="AG100" s="364"/>
    </row>
    <row r="101" spans="33:33">
      <c r="AG101" s="364"/>
    </row>
    <row r="102" spans="33:33">
      <c r="AG102" s="364"/>
    </row>
    <row r="103" spans="33:33">
      <c r="AG103" s="364"/>
    </row>
    <row r="104" spans="33:33">
      <c r="AG104" s="364"/>
    </row>
    <row r="105" spans="33:33">
      <c r="AG105" s="364"/>
    </row>
    <row r="106" spans="33:33">
      <c r="AG106" s="364"/>
    </row>
    <row r="107" spans="33:33">
      <c r="AG107" s="364"/>
    </row>
    <row r="108" spans="33:33">
      <c r="AG108" s="364"/>
    </row>
    <row r="109" spans="33:33">
      <c r="AG109" s="364"/>
    </row>
    <row r="110" spans="33:33">
      <c r="AG110" s="364"/>
    </row>
    <row r="111" spans="33:33">
      <c r="AG111" s="364"/>
    </row>
    <row r="112" spans="33:33">
      <c r="AG112" s="364"/>
    </row>
    <row r="113" spans="33:33">
      <c r="AG113" s="364"/>
    </row>
    <row r="114" spans="33:33">
      <c r="AG114" s="364"/>
    </row>
    <row r="115" spans="33:33">
      <c r="AG115" s="364"/>
    </row>
    <row r="116" spans="33:33">
      <c r="AG116" s="364"/>
    </row>
    <row r="117" spans="33:33">
      <c r="AG117" s="364"/>
    </row>
    <row r="118" spans="33:33">
      <c r="AG118" s="364"/>
    </row>
    <row r="119" spans="33:33">
      <c r="AG119" s="364"/>
    </row>
    <row r="120" spans="33:33">
      <c r="AG120" s="364"/>
    </row>
    <row r="121" spans="33:33">
      <c r="AG121" s="364"/>
    </row>
    <row r="122" spans="33:33">
      <c r="AG122" s="364"/>
    </row>
    <row r="123" spans="33:33">
      <c r="AG123" s="364"/>
    </row>
    <row r="124" spans="33:33">
      <c r="AG124" s="364"/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DE9DA-2CA4-4760-8843-D8659EC7BE85}">
  <dimension ref="A1:AG184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9" defaultRowHeight="13.5"/>
  <cols>
    <col min="1" max="1" width="3" style="30" customWidth="1"/>
    <col min="2" max="2" width="4.25" style="30" customWidth="1"/>
    <col min="3" max="3" width="12.25" style="30" customWidth="1"/>
    <col min="4" max="8" width="12" style="30" customWidth="1"/>
    <col min="9" max="23" width="11.125" style="30" customWidth="1"/>
    <col min="24" max="25" width="11.125" style="31" customWidth="1"/>
    <col min="26" max="26" width="12.125" style="33" customWidth="1"/>
    <col min="27" max="28" width="12.625" style="30" customWidth="1"/>
    <col min="29" max="33" width="8.625" style="30" customWidth="1"/>
    <col min="34" max="34" width="9" style="30" customWidth="1"/>
    <col min="35" max="35" width="8.625" style="30" customWidth="1"/>
    <col min="36" max="36" width="9" style="30" customWidth="1"/>
    <col min="37" max="16384" width="9" style="30"/>
  </cols>
  <sheetData>
    <row r="1" spans="1:25">
      <c r="A1" s="226" t="s">
        <v>650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220"/>
      <c r="W1" s="220"/>
      <c r="X1" s="202"/>
      <c r="Y1" s="220"/>
    </row>
    <row r="2" spans="1:25">
      <c r="A2" s="216"/>
      <c r="B2" s="216"/>
      <c r="C2" s="216"/>
      <c r="D2" s="148"/>
      <c r="E2" s="216" t="s">
        <v>720</v>
      </c>
      <c r="F2" s="148"/>
      <c r="G2" s="216" t="s">
        <v>720</v>
      </c>
      <c r="H2" s="148"/>
      <c r="I2" s="216" t="s">
        <v>720</v>
      </c>
      <c r="J2" s="148"/>
      <c r="K2" s="216" t="s">
        <v>720</v>
      </c>
      <c r="L2" s="148"/>
      <c r="M2" s="216" t="s">
        <v>720</v>
      </c>
      <c r="N2" s="148"/>
      <c r="O2" s="216" t="s">
        <v>720</v>
      </c>
      <c r="P2" s="148"/>
      <c r="Q2" s="216" t="s">
        <v>720</v>
      </c>
      <c r="R2" s="148" t="s">
        <v>196</v>
      </c>
      <c r="S2" s="430" t="s">
        <v>721</v>
      </c>
      <c r="T2" s="148" t="s">
        <v>196</v>
      </c>
      <c r="U2" s="430" t="s">
        <v>721</v>
      </c>
      <c r="V2" s="148" t="s">
        <v>196</v>
      </c>
      <c r="W2" s="430" t="s">
        <v>721</v>
      </c>
      <c r="X2" s="148" t="s">
        <v>196</v>
      </c>
      <c r="Y2" s="430" t="s">
        <v>721</v>
      </c>
    </row>
    <row r="3" spans="1:25">
      <c r="A3" s="203"/>
      <c r="B3" s="29"/>
      <c r="C3" s="29"/>
      <c r="D3" s="450" t="s">
        <v>678</v>
      </c>
      <c r="E3" s="451"/>
      <c r="F3" s="452" t="s">
        <v>679</v>
      </c>
      <c r="G3" s="452"/>
      <c r="H3" s="450" t="s">
        <v>680</v>
      </c>
      <c r="I3" s="451"/>
      <c r="J3" s="452" t="s">
        <v>681</v>
      </c>
      <c r="K3" s="452"/>
      <c r="L3" s="450" t="s">
        <v>682</v>
      </c>
      <c r="M3" s="451"/>
      <c r="N3" s="450" t="s">
        <v>683</v>
      </c>
      <c r="O3" s="451"/>
      <c r="P3" s="450" t="s">
        <v>684</v>
      </c>
      <c r="Q3" s="451"/>
      <c r="R3" s="29" t="s">
        <v>685</v>
      </c>
      <c r="S3" s="29"/>
      <c r="T3" s="203" t="s">
        <v>686</v>
      </c>
      <c r="U3" s="204"/>
      <c r="V3" s="29" t="s">
        <v>687</v>
      </c>
      <c r="W3" s="29"/>
      <c r="X3" s="227" t="s">
        <v>688</v>
      </c>
      <c r="Y3" s="204"/>
    </row>
    <row r="4" spans="1:25">
      <c r="A4" s="218"/>
      <c r="B4" s="217"/>
      <c r="C4" s="217"/>
      <c r="D4" s="453">
        <v>1990</v>
      </c>
      <c r="E4" s="454"/>
      <c r="F4" s="455">
        <v>1993</v>
      </c>
      <c r="G4" s="455"/>
      <c r="H4" s="453">
        <v>1996</v>
      </c>
      <c r="I4" s="454"/>
      <c r="J4" s="455">
        <v>1998</v>
      </c>
      <c r="K4" s="455"/>
      <c r="L4" s="453">
        <v>2001</v>
      </c>
      <c r="M4" s="454"/>
      <c r="N4" s="453">
        <v>2003</v>
      </c>
      <c r="O4" s="454"/>
      <c r="P4" s="453">
        <v>2006</v>
      </c>
      <c r="Q4" s="454"/>
      <c r="R4" s="217">
        <v>2011</v>
      </c>
      <c r="S4" s="217"/>
      <c r="T4" s="218">
        <v>2013</v>
      </c>
      <c r="U4" s="219"/>
      <c r="V4" s="223">
        <v>2015</v>
      </c>
      <c r="W4" s="217"/>
      <c r="X4" s="222">
        <v>2020</v>
      </c>
      <c r="Y4" s="219"/>
    </row>
    <row r="5" spans="1:25">
      <c r="A5" s="205"/>
      <c r="B5" s="27"/>
      <c r="C5" s="27" t="s">
        <v>115</v>
      </c>
      <c r="D5" s="456" t="s">
        <v>138</v>
      </c>
      <c r="E5" s="457" t="s">
        <v>139</v>
      </c>
      <c r="F5" s="458" t="s">
        <v>138</v>
      </c>
      <c r="G5" s="458" t="s">
        <v>139</v>
      </c>
      <c r="H5" s="456" t="s">
        <v>138</v>
      </c>
      <c r="I5" s="457" t="s">
        <v>139</v>
      </c>
      <c r="J5" s="458" t="s">
        <v>138</v>
      </c>
      <c r="K5" s="458" t="s">
        <v>139</v>
      </c>
      <c r="L5" s="456" t="s">
        <v>138</v>
      </c>
      <c r="M5" s="457" t="s">
        <v>139</v>
      </c>
      <c r="N5" s="456" t="s">
        <v>138</v>
      </c>
      <c r="O5" s="457" t="s">
        <v>139</v>
      </c>
      <c r="P5" s="456" t="s">
        <v>138</v>
      </c>
      <c r="Q5" s="457" t="s">
        <v>139</v>
      </c>
      <c r="R5" s="149" t="s">
        <v>138</v>
      </c>
      <c r="S5" s="149" t="s">
        <v>139</v>
      </c>
      <c r="T5" s="206" t="s">
        <v>138</v>
      </c>
      <c r="U5" s="207" t="s">
        <v>139</v>
      </c>
      <c r="V5" s="149" t="s">
        <v>138</v>
      </c>
      <c r="W5" s="149" t="s">
        <v>139</v>
      </c>
      <c r="X5" s="206" t="s">
        <v>138</v>
      </c>
      <c r="Y5" s="207" t="s">
        <v>139</v>
      </c>
    </row>
    <row r="6" spans="1:25">
      <c r="A6" s="215"/>
      <c r="B6" s="28"/>
      <c r="C6" s="28"/>
      <c r="D6" s="459" t="s">
        <v>141</v>
      </c>
      <c r="E6" s="460" t="s">
        <v>142</v>
      </c>
      <c r="F6" s="461" t="s">
        <v>141</v>
      </c>
      <c r="G6" s="461" t="s">
        <v>142</v>
      </c>
      <c r="H6" s="459" t="s">
        <v>141</v>
      </c>
      <c r="I6" s="460" t="s">
        <v>142</v>
      </c>
      <c r="J6" s="461" t="s">
        <v>141</v>
      </c>
      <c r="K6" s="461" t="s">
        <v>142</v>
      </c>
      <c r="L6" s="459" t="s">
        <v>141</v>
      </c>
      <c r="M6" s="460" t="s">
        <v>142</v>
      </c>
      <c r="N6" s="459" t="s">
        <v>141</v>
      </c>
      <c r="O6" s="460" t="s">
        <v>142</v>
      </c>
      <c r="P6" s="459" t="s">
        <v>141</v>
      </c>
      <c r="Q6" s="460" t="s">
        <v>142</v>
      </c>
      <c r="R6" s="210" t="s">
        <v>141</v>
      </c>
      <c r="S6" s="210" t="s">
        <v>142</v>
      </c>
      <c r="T6" s="208" t="s">
        <v>141</v>
      </c>
      <c r="U6" s="209" t="s">
        <v>142</v>
      </c>
      <c r="V6" s="149" t="s">
        <v>141</v>
      </c>
      <c r="W6" s="149" t="s">
        <v>142</v>
      </c>
      <c r="X6" s="206" t="s">
        <v>141</v>
      </c>
      <c r="Y6" s="207" t="s">
        <v>142</v>
      </c>
    </row>
    <row r="7" spans="1:25">
      <c r="A7" s="205"/>
      <c r="B7" s="27"/>
      <c r="C7" s="27" t="s">
        <v>56</v>
      </c>
      <c r="D7" s="456" t="s">
        <v>674</v>
      </c>
      <c r="E7" s="457" t="s">
        <v>674</v>
      </c>
      <c r="F7" s="462" t="s">
        <v>675</v>
      </c>
      <c r="G7" s="462" t="s">
        <v>675</v>
      </c>
      <c r="H7" s="463" t="s">
        <v>676</v>
      </c>
      <c r="I7" s="464" t="s">
        <v>676</v>
      </c>
      <c r="J7" s="462" t="s">
        <v>677</v>
      </c>
      <c r="K7" s="462" t="s">
        <v>677</v>
      </c>
      <c r="L7" s="465" t="s">
        <v>638</v>
      </c>
      <c r="M7" s="466" t="s">
        <v>638</v>
      </c>
      <c r="N7" s="465" t="s">
        <v>639</v>
      </c>
      <c r="O7" s="466" t="s">
        <v>639</v>
      </c>
      <c r="P7" s="465" t="s">
        <v>640</v>
      </c>
      <c r="Q7" s="466" t="s">
        <v>640</v>
      </c>
      <c r="R7" s="224" t="s">
        <v>719</v>
      </c>
      <c r="S7" s="224" t="s">
        <v>719</v>
      </c>
      <c r="T7" s="490" t="s">
        <v>143</v>
      </c>
      <c r="U7" s="491"/>
      <c r="V7" s="224" t="s">
        <v>718</v>
      </c>
      <c r="W7" s="224" t="s">
        <v>718</v>
      </c>
      <c r="X7" s="212" t="s">
        <v>666</v>
      </c>
      <c r="Y7" s="213" t="s">
        <v>666</v>
      </c>
    </row>
    <row r="8" spans="1:25">
      <c r="A8" s="205" t="s">
        <v>116</v>
      </c>
      <c r="B8" s="27"/>
      <c r="C8" s="27" t="s">
        <v>117</v>
      </c>
      <c r="D8" s="467">
        <v>1216231829</v>
      </c>
      <c r="E8" s="440">
        <v>597355084</v>
      </c>
      <c r="F8" s="433">
        <v>1195389674</v>
      </c>
      <c r="G8" s="433">
        <v>606446096</v>
      </c>
      <c r="H8" s="467">
        <v>1005003884</v>
      </c>
      <c r="I8" s="440">
        <v>629232686</v>
      </c>
      <c r="J8" s="433">
        <v>975248385</v>
      </c>
      <c r="K8" s="433">
        <v>611781704</v>
      </c>
      <c r="L8" s="467">
        <f t="shared" ref="L8:O8" si="0">SUM(L9:L18)</f>
        <v>766211652</v>
      </c>
      <c r="M8" s="440">
        <f t="shared" si="0"/>
        <v>550365658</v>
      </c>
      <c r="N8" s="467">
        <f t="shared" si="0"/>
        <v>756929375</v>
      </c>
      <c r="O8" s="440">
        <f t="shared" si="0"/>
        <v>532992204</v>
      </c>
      <c r="P8" s="467">
        <f t="shared" ref="P8:Y8" si="1">SUM(P9:P18)</f>
        <v>778048972</v>
      </c>
      <c r="Q8" s="440">
        <f t="shared" si="1"/>
        <v>548510147</v>
      </c>
      <c r="R8" s="440">
        <f t="shared" si="1"/>
        <v>8199373.04</v>
      </c>
      <c r="S8" s="440">
        <f t="shared" si="1"/>
        <v>4361161.91</v>
      </c>
      <c r="T8" s="440">
        <f t="shared" si="1"/>
        <v>7361168.9400000004</v>
      </c>
      <c r="U8" s="440">
        <f t="shared" si="1"/>
        <v>4957277.3299999991</v>
      </c>
      <c r="V8" s="440">
        <f t="shared" si="1"/>
        <v>8916625</v>
      </c>
      <c r="W8" s="440">
        <f t="shared" si="1"/>
        <v>5462757</v>
      </c>
      <c r="X8" s="440">
        <f t="shared" si="1"/>
        <v>8862298.4599999972</v>
      </c>
      <c r="Y8" s="440">
        <f t="shared" si="1"/>
        <v>5197227.8299999991</v>
      </c>
    </row>
    <row r="9" spans="1:25">
      <c r="A9" s="205"/>
      <c r="B9" s="27"/>
      <c r="C9" s="27" t="s">
        <v>96</v>
      </c>
      <c r="D9" s="467">
        <v>658602296</v>
      </c>
      <c r="E9" s="440">
        <v>197988253</v>
      </c>
      <c r="F9" s="433">
        <v>645176147</v>
      </c>
      <c r="G9" s="433">
        <v>203448999</v>
      </c>
      <c r="H9" s="467">
        <v>489593469</v>
      </c>
      <c r="I9" s="440">
        <v>205145481</v>
      </c>
      <c r="J9" s="433">
        <v>520197811</v>
      </c>
      <c r="K9" s="433">
        <v>200084732</v>
      </c>
      <c r="L9" s="467">
        <f t="shared" ref="L9:O10" si="2">L20</f>
        <v>394261007</v>
      </c>
      <c r="M9" s="440">
        <f t="shared" si="2"/>
        <v>177567188</v>
      </c>
      <c r="N9" s="467">
        <f t="shared" si="2"/>
        <v>396745440</v>
      </c>
      <c r="O9" s="440">
        <f t="shared" si="2"/>
        <v>174526353</v>
      </c>
      <c r="P9" s="467">
        <f t="shared" ref="P9:Y9" si="3">P20</f>
        <v>406469331</v>
      </c>
      <c r="Q9" s="440">
        <f t="shared" si="3"/>
        <v>179640217</v>
      </c>
      <c r="R9" s="440">
        <f t="shared" si="3"/>
        <v>4104264.74</v>
      </c>
      <c r="S9" s="440">
        <f t="shared" si="3"/>
        <v>1444564.68</v>
      </c>
      <c r="T9" s="440">
        <f t="shared" si="3"/>
        <v>3193051.41</v>
      </c>
      <c r="U9" s="440">
        <f t="shared" si="3"/>
        <v>1657227.49</v>
      </c>
      <c r="V9" s="440">
        <f t="shared" si="3"/>
        <v>3779624</v>
      </c>
      <c r="W9" s="440">
        <f t="shared" si="3"/>
        <v>1868692</v>
      </c>
      <c r="X9" s="440">
        <f t="shared" si="3"/>
        <v>4375230.63</v>
      </c>
      <c r="Y9" s="440">
        <f t="shared" si="3"/>
        <v>1788171.27</v>
      </c>
    </row>
    <row r="10" spans="1:25">
      <c r="A10" s="205"/>
      <c r="B10" s="27"/>
      <c r="C10" s="27" t="s">
        <v>46</v>
      </c>
      <c r="D10" s="467">
        <v>123437796</v>
      </c>
      <c r="E10" s="440">
        <v>103118739</v>
      </c>
      <c r="F10" s="433">
        <v>122694038</v>
      </c>
      <c r="G10" s="433">
        <v>94982876</v>
      </c>
      <c r="H10" s="467">
        <v>107268280</v>
      </c>
      <c r="I10" s="440">
        <v>94442345</v>
      </c>
      <c r="J10" s="433">
        <v>106027922</v>
      </c>
      <c r="K10" s="433">
        <v>89900421</v>
      </c>
      <c r="L10" s="467">
        <f t="shared" si="2"/>
        <v>86141434</v>
      </c>
      <c r="M10" s="440">
        <f t="shared" si="2"/>
        <v>81874669</v>
      </c>
      <c r="N10" s="467">
        <f t="shared" si="2"/>
        <v>83363604</v>
      </c>
      <c r="O10" s="440">
        <f t="shared" si="2"/>
        <v>79332003</v>
      </c>
      <c r="P10" s="467">
        <f t="shared" ref="P10:Y10" si="4">P21</f>
        <v>86829579</v>
      </c>
      <c r="Q10" s="440">
        <f t="shared" si="4"/>
        <v>83835737</v>
      </c>
      <c r="R10" s="440">
        <f t="shared" si="4"/>
        <v>1165685.78</v>
      </c>
      <c r="S10" s="440">
        <f t="shared" si="4"/>
        <v>706688.55</v>
      </c>
      <c r="T10" s="440">
        <f t="shared" si="4"/>
        <v>1212757.8500000001</v>
      </c>
      <c r="U10" s="440">
        <f t="shared" si="4"/>
        <v>807808.85</v>
      </c>
      <c r="V10" s="440">
        <f t="shared" si="4"/>
        <v>1808004</v>
      </c>
      <c r="W10" s="440">
        <f t="shared" si="4"/>
        <v>865743</v>
      </c>
      <c r="X10" s="440">
        <f t="shared" si="4"/>
        <v>1424573.15</v>
      </c>
      <c r="Y10" s="440">
        <f t="shared" si="4"/>
        <v>832769.4</v>
      </c>
    </row>
    <row r="11" spans="1:25">
      <c r="A11" s="205"/>
      <c r="B11" s="27"/>
      <c r="C11" s="27" t="s">
        <v>47</v>
      </c>
      <c r="D11" s="467">
        <v>44287716</v>
      </c>
      <c r="E11" s="440">
        <v>55602059</v>
      </c>
      <c r="F11" s="433">
        <v>41760858</v>
      </c>
      <c r="G11" s="433">
        <v>58780811</v>
      </c>
      <c r="H11" s="467">
        <v>28028515</v>
      </c>
      <c r="I11" s="440">
        <v>62106983</v>
      </c>
      <c r="J11" s="433">
        <v>29524417</v>
      </c>
      <c r="K11" s="433">
        <v>62263193</v>
      </c>
      <c r="L11" s="467">
        <f t="shared" ref="L11:O11" si="5">L25</f>
        <v>27680430</v>
      </c>
      <c r="M11" s="440">
        <f t="shared" si="5"/>
        <v>57004281</v>
      </c>
      <c r="N11" s="467">
        <f t="shared" si="5"/>
        <v>30668281</v>
      </c>
      <c r="O11" s="440">
        <f t="shared" si="5"/>
        <v>58201173</v>
      </c>
      <c r="P11" s="467">
        <f t="shared" ref="P11:Y11" si="6">P25</f>
        <v>28557471</v>
      </c>
      <c r="Q11" s="440">
        <f t="shared" si="6"/>
        <v>58571090</v>
      </c>
      <c r="R11" s="440">
        <f t="shared" si="6"/>
        <v>376701.29999999993</v>
      </c>
      <c r="S11" s="440">
        <f t="shared" si="6"/>
        <v>497180.88</v>
      </c>
      <c r="T11" s="440">
        <f t="shared" si="6"/>
        <v>361908.31000000006</v>
      </c>
      <c r="U11" s="440">
        <f t="shared" si="6"/>
        <v>551488.02</v>
      </c>
      <c r="V11" s="440">
        <f t="shared" si="6"/>
        <v>439666</v>
      </c>
      <c r="W11" s="440">
        <f t="shared" si="6"/>
        <v>601460</v>
      </c>
      <c r="X11" s="440">
        <f t="shared" si="6"/>
        <v>440306.76</v>
      </c>
      <c r="Y11" s="440">
        <f t="shared" si="6"/>
        <v>578629.24</v>
      </c>
    </row>
    <row r="12" spans="1:25">
      <c r="A12" s="205"/>
      <c r="B12" s="27"/>
      <c r="C12" s="27" t="s">
        <v>59</v>
      </c>
      <c r="D12" s="467">
        <v>96400459</v>
      </c>
      <c r="E12" s="440">
        <v>62371399</v>
      </c>
      <c r="F12" s="433">
        <v>99768037</v>
      </c>
      <c r="G12" s="433">
        <v>64242550</v>
      </c>
      <c r="H12" s="467">
        <v>74115324</v>
      </c>
      <c r="I12" s="440">
        <v>68764576</v>
      </c>
      <c r="J12" s="433">
        <v>66002001</v>
      </c>
      <c r="K12" s="433">
        <v>68609854</v>
      </c>
      <c r="L12" s="467">
        <f t="shared" ref="L12:O12" si="7">L31</f>
        <v>55775949</v>
      </c>
      <c r="M12" s="440">
        <f t="shared" si="7"/>
        <v>60665417</v>
      </c>
      <c r="N12" s="467">
        <f t="shared" si="7"/>
        <v>53739853</v>
      </c>
      <c r="O12" s="440">
        <f t="shared" si="7"/>
        <v>58322554</v>
      </c>
      <c r="P12" s="467">
        <f t="shared" ref="P12:Y12" si="8">P31</f>
        <v>64211832</v>
      </c>
      <c r="Q12" s="440">
        <f t="shared" si="8"/>
        <v>60044794</v>
      </c>
      <c r="R12" s="440">
        <f t="shared" si="8"/>
        <v>865711.74</v>
      </c>
      <c r="S12" s="440">
        <f t="shared" si="8"/>
        <v>436230.23</v>
      </c>
      <c r="T12" s="440">
        <f t="shared" si="8"/>
        <v>853139.82</v>
      </c>
      <c r="U12" s="440">
        <f t="shared" si="8"/>
        <v>496323.56000000006</v>
      </c>
      <c r="V12" s="440">
        <f t="shared" si="8"/>
        <v>1008487</v>
      </c>
      <c r="W12" s="440">
        <f t="shared" si="8"/>
        <v>567976</v>
      </c>
      <c r="X12" s="440">
        <f t="shared" si="8"/>
        <v>836533.57</v>
      </c>
      <c r="Y12" s="440">
        <f t="shared" si="8"/>
        <v>559412.54</v>
      </c>
    </row>
    <row r="13" spans="1:25">
      <c r="A13" s="205"/>
      <c r="B13" s="27"/>
      <c r="C13" s="27" t="s">
        <v>48</v>
      </c>
      <c r="D13" s="467">
        <v>40951132</v>
      </c>
      <c r="E13" s="440">
        <v>28514927</v>
      </c>
      <c r="F13" s="433">
        <v>43658901</v>
      </c>
      <c r="G13" s="433">
        <v>30040653</v>
      </c>
      <c r="H13" s="467">
        <v>72803677</v>
      </c>
      <c r="I13" s="440">
        <v>32911961</v>
      </c>
      <c r="J13" s="433">
        <v>37339639</v>
      </c>
      <c r="K13" s="433">
        <v>29874091</v>
      </c>
      <c r="L13" s="467">
        <f t="shared" ref="L13:O13" si="9">L37</f>
        <v>31422744</v>
      </c>
      <c r="M13" s="440">
        <f t="shared" si="9"/>
        <v>28353013</v>
      </c>
      <c r="N13" s="467">
        <f t="shared" si="9"/>
        <v>30326819</v>
      </c>
      <c r="O13" s="440">
        <f t="shared" si="9"/>
        <v>25759013</v>
      </c>
      <c r="P13" s="467">
        <f t="shared" ref="P13:Y13" si="10">P37</f>
        <v>29727537</v>
      </c>
      <c r="Q13" s="440">
        <f t="shared" si="10"/>
        <v>27172059</v>
      </c>
      <c r="R13" s="440">
        <f t="shared" si="10"/>
        <v>248323.18</v>
      </c>
      <c r="S13" s="440">
        <f t="shared" si="10"/>
        <v>211610.27</v>
      </c>
      <c r="T13" s="440">
        <f t="shared" si="10"/>
        <v>239494.06999999998</v>
      </c>
      <c r="U13" s="440">
        <f t="shared" si="10"/>
        <v>246566.18999999997</v>
      </c>
      <c r="V13" s="440">
        <f t="shared" si="10"/>
        <v>257840</v>
      </c>
      <c r="W13" s="440">
        <f t="shared" si="10"/>
        <v>256136</v>
      </c>
      <c r="X13" s="440">
        <f t="shared" si="10"/>
        <v>247046.43</v>
      </c>
      <c r="Y13" s="440">
        <f t="shared" si="10"/>
        <v>234270.37</v>
      </c>
    </row>
    <row r="14" spans="1:25">
      <c r="A14" s="205"/>
      <c r="B14" s="27"/>
      <c r="C14" s="27" t="s">
        <v>118</v>
      </c>
      <c r="D14" s="467">
        <v>181441840</v>
      </c>
      <c r="E14" s="440">
        <v>71932978</v>
      </c>
      <c r="F14" s="433">
        <v>170623463</v>
      </c>
      <c r="G14" s="433">
        <v>73690811</v>
      </c>
      <c r="H14" s="467">
        <v>162866007.73260364</v>
      </c>
      <c r="I14" s="440">
        <v>78734698.815088421</v>
      </c>
      <c r="J14" s="433">
        <v>151867827</v>
      </c>
      <c r="K14" s="433">
        <v>76775749</v>
      </c>
      <c r="L14" s="467">
        <f t="shared" ref="L14:O14" si="11">L44</f>
        <v>122163776</v>
      </c>
      <c r="M14" s="440">
        <f t="shared" si="11"/>
        <v>65850569</v>
      </c>
      <c r="N14" s="467">
        <f t="shared" si="11"/>
        <v>116195125</v>
      </c>
      <c r="O14" s="440">
        <f t="shared" si="11"/>
        <v>63697838</v>
      </c>
      <c r="P14" s="467">
        <f t="shared" ref="P14:Y14" si="12">P44</f>
        <v>118795637</v>
      </c>
      <c r="Q14" s="440">
        <f t="shared" si="12"/>
        <v>64108812</v>
      </c>
      <c r="R14" s="440">
        <f t="shared" si="12"/>
        <v>1048820.1500000001</v>
      </c>
      <c r="S14" s="440">
        <f t="shared" si="12"/>
        <v>481197.93</v>
      </c>
      <c r="T14" s="440">
        <f t="shared" si="12"/>
        <v>1056735.04</v>
      </c>
      <c r="U14" s="440">
        <f t="shared" si="12"/>
        <v>551550.41</v>
      </c>
      <c r="V14" s="440">
        <f t="shared" si="12"/>
        <v>1137569</v>
      </c>
      <c r="W14" s="440">
        <f t="shared" si="12"/>
        <v>621383</v>
      </c>
      <c r="X14" s="440">
        <f t="shared" si="12"/>
        <v>1130112.8600000001</v>
      </c>
      <c r="Y14" s="440">
        <f t="shared" si="12"/>
        <v>594084.43000000005</v>
      </c>
    </row>
    <row r="15" spans="1:25">
      <c r="A15" s="205"/>
      <c r="B15" s="27"/>
      <c r="C15" s="27" t="s">
        <v>50</v>
      </c>
      <c r="D15" s="467">
        <v>15136453</v>
      </c>
      <c r="E15" s="440">
        <v>29175143</v>
      </c>
      <c r="F15" s="433">
        <v>17409181</v>
      </c>
      <c r="G15" s="433">
        <v>29488390</v>
      </c>
      <c r="H15" s="467">
        <v>17910821.267396364</v>
      </c>
      <c r="I15" s="440">
        <v>30677829.184911579</v>
      </c>
      <c r="J15" s="433">
        <v>15248285</v>
      </c>
      <c r="K15" s="433">
        <v>29986881</v>
      </c>
      <c r="L15" s="467">
        <f t="shared" ref="L15:O15" si="13">L49</f>
        <v>13633706</v>
      </c>
      <c r="M15" s="440">
        <f t="shared" si="13"/>
        <v>27699329</v>
      </c>
      <c r="N15" s="467">
        <f t="shared" si="13"/>
        <v>12664819</v>
      </c>
      <c r="O15" s="440">
        <f t="shared" si="13"/>
        <v>25780992</v>
      </c>
      <c r="P15" s="467">
        <f t="shared" ref="P15:Y15" si="14">P49</f>
        <v>12819595</v>
      </c>
      <c r="Q15" s="440">
        <f t="shared" si="14"/>
        <v>27394521</v>
      </c>
      <c r="R15" s="440">
        <f t="shared" si="14"/>
        <v>148769.68</v>
      </c>
      <c r="S15" s="440">
        <f t="shared" si="14"/>
        <v>196475.59</v>
      </c>
      <c r="T15" s="440">
        <f t="shared" si="14"/>
        <v>167805.04</v>
      </c>
      <c r="U15" s="440">
        <f t="shared" si="14"/>
        <v>229229.92</v>
      </c>
      <c r="V15" s="440">
        <f t="shared" si="14"/>
        <v>185234</v>
      </c>
      <c r="W15" s="440">
        <f t="shared" si="14"/>
        <v>249458</v>
      </c>
      <c r="X15" s="440">
        <f t="shared" si="14"/>
        <v>165444.01</v>
      </c>
      <c r="Y15" s="440">
        <f t="shared" si="14"/>
        <v>219211.55</v>
      </c>
    </row>
    <row r="16" spans="1:25">
      <c r="A16" s="205"/>
      <c r="B16" s="27"/>
      <c r="C16" s="27" t="s">
        <v>60</v>
      </c>
      <c r="D16" s="467">
        <v>26410501</v>
      </c>
      <c r="E16" s="440">
        <v>21793210</v>
      </c>
      <c r="F16" s="433">
        <v>27514459</v>
      </c>
      <c r="G16" s="433">
        <v>22700933</v>
      </c>
      <c r="H16" s="467">
        <v>24214210</v>
      </c>
      <c r="I16" s="440">
        <v>24032605</v>
      </c>
      <c r="J16" s="433">
        <v>22990565</v>
      </c>
      <c r="K16" s="433">
        <v>23086201</v>
      </c>
      <c r="L16" s="467">
        <f t="shared" ref="L16:O16" si="15">L57</f>
        <v>16921352</v>
      </c>
      <c r="M16" s="440">
        <f t="shared" si="15"/>
        <v>21958483</v>
      </c>
      <c r="N16" s="467">
        <f t="shared" si="15"/>
        <v>15767586</v>
      </c>
      <c r="O16" s="440">
        <f t="shared" si="15"/>
        <v>20179168</v>
      </c>
      <c r="P16" s="467">
        <f t="shared" ref="P16:Y16" si="16">P57</f>
        <v>13580283</v>
      </c>
      <c r="Q16" s="440">
        <f t="shared" si="16"/>
        <v>21305751</v>
      </c>
      <c r="R16" s="440">
        <f t="shared" si="16"/>
        <v>130445.52</v>
      </c>
      <c r="S16" s="440">
        <f t="shared" si="16"/>
        <v>169666.75000000003</v>
      </c>
      <c r="T16" s="440">
        <f t="shared" si="16"/>
        <v>134212.66999999998</v>
      </c>
      <c r="U16" s="440">
        <f t="shared" si="16"/>
        <v>183336.94</v>
      </c>
      <c r="V16" s="440">
        <f t="shared" si="16"/>
        <v>137026</v>
      </c>
      <c r="W16" s="440">
        <f t="shared" si="16"/>
        <v>182769</v>
      </c>
      <c r="X16" s="440">
        <f t="shared" si="16"/>
        <v>111148.54</v>
      </c>
      <c r="Y16" s="440">
        <f t="shared" si="16"/>
        <v>153945.85</v>
      </c>
    </row>
    <row r="17" spans="1:25">
      <c r="A17" s="205"/>
      <c r="B17" s="27"/>
      <c r="C17" s="27" t="s">
        <v>61</v>
      </c>
      <c r="D17" s="467">
        <v>7617504</v>
      </c>
      <c r="E17" s="440">
        <v>10365824</v>
      </c>
      <c r="F17" s="433">
        <v>5407409</v>
      </c>
      <c r="G17" s="433">
        <v>11101993</v>
      </c>
      <c r="H17" s="467">
        <v>5081559</v>
      </c>
      <c r="I17" s="440">
        <v>12412386</v>
      </c>
      <c r="J17" s="433">
        <v>5263452</v>
      </c>
      <c r="K17" s="433">
        <v>12091077</v>
      </c>
      <c r="L17" s="467">
        <f t="shared" ref="L17:O17" si="17">L63</f>
        <v>4532513</v>
      </c>
      <c r="M17" s="440">
        <f t="shared" si="17"/>
        <v>12180445</v>
      </c>
      <c r="N17" s="467">
        <f t="shared" si="17"/>
        <v>3878443</v>
      </c>
      <c r="O17" s="440">
        <f t="shared" si="17"/>
        <v>11470688</v>
      </c>
      <c r="P17" s="467">
        <f t="shared" ref="P17:Y17" si="18">P63</f>
        <v>4864400</v>
      </c>
      <c r="Q17" s="440">
        <f t="shared" si="18"/>
        <v>11355952</v>
      </c>
      <c r="R17" s="440">
        <f t="shared" si="18"/>
        <v>32943.120000000003</v>
      </c>
      <c r="S17" s="440">
        <f t="shared" si="18"/>
        <v>92872.37</v>
      </c>
      <c r="T17" s="440">
        <f t="shared" si="18"/>
        <v>51667.560000000005</v>
      </c>
      <c r="U17" s="440">
        <f t="shared" si="18"/>
        <v>101738.06</v>
      </c>
      <c r="V17" s="440">
        <f t="shared" si="18"/>
        <v>61558</v>
      </c>
      <c r="W17" s="440">
        <f t="shared" si="18"/>
        <v>111106</v>
      </c>
      <c r="X17" s="440">
        <f t="shared" si="18"/>
        <v>55280.47</v>
      </c>
      <c r="Y17" s="440">
        <f t="shared" si="18"/>
        <v>112944.62</v>
      </c>
    </row>
    <row r="18" spans="1:25">
      <c r="A18" s="215"/>
      <c r="B18" s="28"/>
      <c r="C18" s="28" t="s">
        <v>62</v>
      </c>
      <c r="D18" s="468">
        <v>21946132</v>
      </c>
      <c r="E18" s="447">
        <v>16492552</v>
      </c>
      <c r="F18" s="436">
        <v>21377181</v>
      </c>
      <c r="G18" s="436">
        <v>17968080</v>
      </c>
      <c r="H18" s="468">
        <v>23122021</v>
      </c>
      <c r="I18" s="447">
        <v>20003821</v>
      </c>
      <c r="J18" s="436">
        <v>20786466</v>
      </c>
      <c r="K18" s="436">
        <v>19109505</v>
      </c>
      <c r="L18" s="468">
        <f t="shared" ref="L18:O18" si="19">L66</f>
        <v>13678741</v>
      </c>
      <c r="M18" s="447">
        <f t="shared" si="19"/>
        <v>17212264</v>
      </c>
      <c r="N18" s="468">
        <f t="shared" si="19"/>
        <v>13579405</v>
      </c>
      <c r="O18" s="447">
        <f t="shared" si="19"/>
        <v>15722422</v>
      </c>
      <c r="P18" s="468">
        <f t="shared" ref="P18:Y18" si="20">P66</f>
        <v>12193307</v>
      </c>
      <c r="Q18" s="447">
        <f t="shared" si="20"/>
        <v>15081214</v>
      </c>
      <c r="R18" s="447">
        <f t="shared" si="20"/>
        <v>77707.83</v>
      </c>
      <c r="S18" s="447">
        <f t="shared" si="20"/>
        <v>124674.66</v>
      </c>
      <c r="T18" s="447">
        <f t="shared" si="20"/>
        <v>90397.169999999984</v>
      </c>
      <c r="U18" s="447">
        <f t="shared" si="20"/>
        <v>132007.89000000001</v>
      </c>
      <c r="V18" s="447">
        <f t="shared" si="20"/>
        <v>101617</v>
      </c>
      <c r="W18" s="447">
        <f t="shared" si="20"/>
        <v>138034</v>
      </c>
      <c r="X18" s="447">
        <f t="shared" si="20"/>
        <v>76622.039999999994</v>
      </c>
      <c r="Y18" s="447">
        <f t="shared" si="20"/>
        <v>123788.56</v>
      </c>
    </row>
    <row r="19" spans="1:25">
      <c r="A19" s="205"/>
      <c r="B19" s="32"/>
      <c r="C19" s="27"/>
      <c r="D19" s="469"/>
      <c r="E19" s="470"/>
      <c r="F19" s="471"/>
      <c r="G19" s="471"/>
      <c r="H19" s="469"/>
      <c r="I19" s="470"/>
      <c r="J19" s="471"/>
      <c r="K19" s="471"/>
      <c r="L19" s="469"/>
      <c r="M19" s="470"/>
      <c r="N19" s="471"/>
      <c r="O19" s="471"/>
      <c r="P19" s="471"/>
      <c r="Q19" s="470"/>
      <c r="R19" s="470"/>
      <c r="S19" s="470"/>
      <c r="T19" s="470"/>
      <c r="U19" s="470"/>
      <c r="V19" s="470"/>
      <c r="W19" s="470"/>
      <c r="X19" s="470"/>
      <c r="Y19" s="470"/>
    </row>
    <row r="20" spans="1:25">
      <c r="A20" s="203" t="s">
        <v>116</v>
      </c>
      <c r="B20" s="27">
        <v>100</v>
      </c>
      <c r="C20" s="29" t="s">
        <v>96</v>
      </c>
      <c r="D20" s="472">
        <v>658602296</v>
      </c>
      <c r="E20" s="442">
        <v>197988253</v>
      </c>
      <c r="F20" s="33">
        <v>645176147</v>
      </c>
      <c r="G20" s="33">
        <v>203448999</v>
      </c>
      <c r="H20" s="472">
        <v>489593469</v>
      </c>
      <c r="I20" s="442">
        <v>205145481</v>
      </c>
      <c r="J20" s="33">
        <v>520197811</v>
      </c>
      <c r="K20" s="33">
        <v>200084732</v>
      </c>
      <c r="L20" s="472">
        <f>L77</f>
        <v>394261007</v>
      </c>
      <c r="M20" s="442">
        <f>M77</f>
        <v>177567188</v>
      </c>
      <c r="N20" s="450">
        <f>N77</f>
        <v>396745440</v>
      </c>
      <c r="O20" s="451">
        <f>O77</f>
        <v>174526353</v>
      </c>
      <c r="P20" s="450">
        <v>406469331</v>
      </c>
      <c r="Q20" s="451">
        <v>179640217</v>
      </c>
      <c r="R20" s="451">
        <v>4104264.74</v>
      </c>
      <c r="S20" s="451">
        <v>1444564.68</v>
      </c>
      <c r="T20" s="451">
        <v>3193051.41</v>
      </c>
      <c r="U20" s="451">
        <v>1657227.49</v>
      </c>
      <c r="V20" s="451">
        <v>3779624</v>
      </c>
      <c r="W20" s="451">
        <v>1868692</v>
      </c>
      <c r="X20" s="451">
        <v>4375230.63</v>
      </c>
      <c r="Y20" s="451">
        <v>1788171.27</v>
      </c>
    </row>
    <row r="21" spans="1:25">
      <c r="A21" s="214" t="s">
        <v>116</v>
      </c>
      <c r="B21" s="27"/>
      <c r="C21" s="148" t="s">
        <v>119</v>
      </c>
      <c r="D21" s="472">
        <v>123437796</v>
      </c>
      <c r="E21" s="442">
        <v>103118739</v>
      </c>
      <c r="F21" s="33">
        <v>122694038</v>
      </c>
      <c r="G21" s="33">
        <v>94982876</v>
      </c>
      <c r="H21" s="472">
        <v>107268280</v>
      </c>
      <c r="I21" s="442">
        <v>94442345</v>
      </c>
      <c r="J21" s="33">
        <v>106027922</v>
      </c>
      <c r="K21" s="33">
        <v>89900421</v>
      </c>
      <c r="L21" s="472">
        <f t="shared" ref="L21:Q21" si="21">SUM(L22:L24)</f>
        <v>86141434</v>
      </c>
      <c r="M21" s="442">
        <f t="shared" si="21"/>
        <v>81874669</v>
      </c>
      <c r="N21" s="472">
        <f t="shared" si="21"/>
        <v>83363604</v>
      </c>
      <c r="O21" s="442">
        <f t="shared" si="21"/>
        <v>79332003</v>
      </c>
      <c r="P21" s="472">
        <f t="shared" si="21"/>
        <v>86829579</v>
      </c>
      <c r="Q21" s="442">
        <f t="shared" si="21"/>
        <v>83835737</v>
      </c>
      <c r="R21" s="442">
        <f t="shared" ref="R21:W21" si="22">SUM(R22:R24)</f>
        <v>1165685.78</v>
      </c>
      <c r="S21" s="442">
        <f t="shared" si="22"/>
        <v>706688.55</v>
      </c>
      <c r="T21" s="442">
        <f t="shared" si="22"/>
        <v>1212757.8500000001</v>
      </c>
      <c r="U21" s="442">
        <f t="shared" si="22"/>
        <v>807808.85</v>
      </c>
      <c r="V21" s="442">
        <f t="shared" si="22"/>
        <v>1808004</v>
      </c>
      <c r="W21" s="442">
        <f t="shared" si="22"/>
        <v>865743</v>
      </c>
      <c r="X21" s="442">
        <v>1424573.15</v>
      </c>
      <c r="Y21" s="442">
        <v>832769.4</v>
      </c>
    </row>
    <row r="22" spans="1:25">
      <c r="A22" s="205"/>
      <c r="B22" s="27">
        <v>202</v>
      </c>
      <c r="C22" s="27" t="s">
        <v>70</v>
      </c>
      <c r="D22" s="467">
        <v>71333755</v>
      </c>
      <c r="E22" s="440">
        <v>52100927</v>
      </c>
      <c r="F22" s="33">
        <v>74595270</v>
      </c>
      <c r="G22" s="33">
        <v>48673636</v>
      </c>
      <c r="H22" s="472">
        <v>60421320</v>
      </c>
      <c r="I22" s="442">
        <v>48830873</v>
      </c>
      <c r="J22" s="33">
        <v>55060613</v>
      </c>
      <c r="K22" s="33">
        <v>45059193</v>
      </c>
      <c r="L22" s="472">
        <f t="shared" ref="L22:O24" si="23">L79</f>
        <v>41354790</v>
      </c>
      <c r="M22" s="442">
        <f t="shared" si="23"/>
        <v>39827522</v>
      </c>
      <c r="N22" s="472">
        <f t="shared" si="23"/>
        <v>43105388</v>
      </c>
      <c r="O22" s="442">
        <f t="shared" si="23"/>
        <v>36026851</v>
      </c>
      <c r="P22" s="472">
        <v>44228443</v>
      </c>
      <c r="Q22" s="442">
        <v>38878361</v>
      </c>
      <c r="R22" s="442">
        <v>586846.05000000005</v>
      </c>
      <c r="S22" s="442">
        <v>304536.42</v>
      </c>
      <c r="T22" s="442">
        <v>568426.52</v>
      </c>
      <c r="U22" s="442">
        <v>346075.41</v>
      </c>
      <c r="V22" s="442">
        <v>679355</v>
      </c>
      <c r="W22" s="442">
        <v>358025</v>
      </c>
      <c r="X22" s="442">
        <v>729856.94</v>
      </c>
      <c r="Y22" s="442">
        <v>342266.17</v>
      </c>
    </row>
    <row r="23" spans="1:25">
      <c r="A23" s="205"/>
      <c r="B23" s="27">
        <v>204</v>
      </c>
      <c r="C23" s="27" t="s">
        <v>72</v>
      </c>
      <c r="D23" s="467">
        <v>46908241</v>
      </c>
      <c r="E23" s="440">
        <v>41924773</v>
      </c>
      <c r="F23" s="33">
        <v>44838946</v>
      </c>
      <c r="G23" s="33">
        <v>37732746</v>
      </c>
      <c r="H23" s="472">
        <v>44661947</v>
      </c>
      <c r="I23" s="442">
        <v>37781977</v>
      </c>
      <c r="J23" s="33">
        <v>48159906</v>
      </c>
      <c r="K23" s="33">
        <v>37085621</v>
      </c>
      <c r="L23" s="472">
        <f t="shared" si="23"/>
        <v>41457682</v>
      </c>
      <c r="M23" s="442">
        <f t="shared" si="23"/>
        <v>34638750</v>
      </c>
      <c r="N23" s="472">
        <f t="shared" si="23"/>
        <v>37256044</v>
      </c>
      <c r="O23" s="442">
        <f t="shared" si="23"/>
        <v>36077753</v>
      </c>
      <c r="P23" s="472">
        <v>38542601</v>
      </c>
      <c r="Q23" s="442">
        <v>38195985</v>
      </c>
      <c r="R23" s="442">
        <v>549854.76</v>
      </c>
      <c r="S23" s="442">
        <v>348787.34</v>
      </c>
      <c r="T23" s="442">
        <v>623009.62</v>
      </c>
      <c r="U23" s="442">
        <v>403794.78</v>
      </c>
      <c r="V23" s="442">
        <v>1082985</v>
      </c>
      <c r="W23" s="442">
        <v>441892</v>
      </c>
      <c r="X23" s="442">
        <v>667513.86</v>
      </c>
      <c r="Y23" s="442">
        <v>422112.23</v>
      </c>
    </row>
    <row r="24" spans="1:25">
      <c r="A24" s="205"/>
      <c r="B24" s="27">
        <v>206</v>
      </c>
      <c r="C24" s="27" t="s">
        <v>74</v>
      </c>
      <c r="D24" s="467">
        <v>5195800</v>
      </c>
      <c r="E24" s="440">
        <v>9093039</v>
      </c>
      <c r="F24" s="33">
        <v>3259822</v>
      </c>
      <c r="G24" s="33">
        <v>8576494</v>
      </c>
      <c r="H24" s="472">
        <v>2185013</v>
      </c>
      <c r="I24" s="442">
        <v>7829495</v>
      </c>
      <c r="J24" s="33">
        <v>2807403</v>
      </c>
      <c r="K24" s="33">
        <v>7755607</v>
      </c>
      <c r="L24" s="472">
        <f t="shared" si="23"/>
        <v>3328962</v>
      </c>
      <c r="M24" s="442">
        <f t="shared" si="23"/>
        <v>7408397</v>
      </c>
      <c r="N24" s="472">
        <f t="shared" si="23"/>
        <v>3002172</v>
      </c>
      <c r="O24" s="442">
        <f t="shared" si="23"/>
        <v>7227399</v>
      </c>
      <c r="P24" s="472">
        <v>4058535</v>
      </c>
      <c r="Q24" s="442">
        <v>6761391</v>
      </c>
      <c r="R24" s="442">
        <v>28984.97</v>
      </c>
      <c r="S24" s="442">
        <v>53364.79</v>
      </c>
      <c r="T24" s="442">
        <v>21321.71</v>
      </c>
      <c r="U24" s="442">
        <v>57938.66</v>
      </c>
      <c r="V24" s="442">
        <v>45664</v>
      </c>
      <c r="W24" s="442">
        <v>65826</v>
      </c>
      <c r="X24" s="442">
        <v>27202.35</v>
      </c>
      <c r="Y24" s="442">
        <v>68391</v>
      </c>
    </row>
    <row r="25" spans="1:25">
      <c r="A25" s="205" t="s">
        <v>133</v>
      </c>
      <c r="B25" s="27"/>
      <c r="C25" s="27" t="s">
        <v>47</v>
      </c>
      <c r="D25" s="467">
        <v>44287716</v>
      </c>
      <c r="E25" s="440">
        <v>55602059</v>
      </c>
      <c r="F25" s="433">
        <v>41760858</v>
      </c>
      <c r="G25" s="433">
        <v>58780811</v>
      </c>
      <c r="H25" s="467">
        <v>28028515</v>
      </c>
      <c r="I25" s="440">
        <v>62106983</v>
      </c>
      <c r="J25" s="433">
        <v>29524417</v>
      </c>
      <c r="K25" s="433">
        <v>62263193</v>
      </c>
      <c r="L25" s="467">
        <f t="shared" ref="L25:Q25" si="24">SUM(L26:L30)</f>
        <v>27680430</v>
      </c>
      <c r="M25" s="440">
        <f t="shared" si="24"/>
        <v>57004281</v>
      </c>
      <c r="N25" s="467">
        <f t="shared" si="24"/>
        <v>30668281</v>
      </c>
      <c r="O25" s="440">
        <f t="shared" si="24"/>
        <v>58201173</v>
      </c>
      <c r="P25" s="467">
        <f t="shared" si="24"/>
        <v>28557471</v>
      </c>
      <c r="Q25" s="440">
        <f t="shared" si="24"/>
        <v>58571090</v>
      </c>
      <c r="R25" s="440">
        <f t="shared" ref="R25:W25" si="25">SUM(R26:R30)</f>
        <v>376701.29999999993</v>
      </c>
      <c r="S25" s="440">
        <f t="shared" si="25"/>
        <v>497180.88</v>
      </c>
      <c r="T25" s="440">
        <f t="shared" si="25"/>
        <v>361908.31000000006</v>
      </c>
      <c r="U25" s="440">
        <f t="shared" si="25"/>
        <v>551488.02</v>
      </c>
      <c r="V25" s="440">
        <f t="shared" si="25"/>
        <v>439666</v>
      </c>
      <c r="W25" s="440">
        <f t="shared" si="25"/>
        <v>601460</v>
      </c>
      <c r="X25" s="440">
        <v>440306.76</v>
      </c>
      <c r="Y25" s="440">
        <v>578629.24</v>
      </c>
    </row>
    <row r="26" spans="1:25">
      <c r="A26" s="205"/>
      <c r="B26" s="27">
        <v>207</v>
      </c>
      <c r="C26" s="27" t="s">
        <v>75</v>
      </c>
      <c r="D26" s="467">
        <v>31345166</v>
      </c>
      <c r="E26" s="440">
        <v>19009354</v>
      </c>
      <c r="F26" s="33">
        <v>28411149</v>
      </c>
      <c r="G26" s="33">
        <v>19413109</v>
      </c>
      <c r="H26" s="472">
        <v>19551216</v>
      </c>
      <c r="I26" s="442">
        <v>18139878</v>
      </c>
      <c r="J26" s="33">
        <v>20776985</v>
      </c>
      <c r="K26" s="33">
        <v>18121359</v>
      </c>
      <c r="L26" s="472">
        <f>SUM(L83)</f>
        <v>20432916</v>
      </c>
      <c r="M26" s="442">
        <f>SUM(M83)</f>
        <v>15583701</v>
      </c>
      <c r="N26" s="472">
        <f>SUM(N83)</f>
        <v>22877584</v>
      </c>
      <c r="O26" s="442">
        <f>SUM(O83)</f>
        <v>17399330</v>
      </c>
      <c r="P26" s="472">
        <v>21480297</v>
      </c>
      <c r="Q26" s="442">
        <v>18073552</v>
      </c>
      <c r="R26" s="442">
        <v>305277.56</v>
      </c>
      <c r="S26" s="442">
        <v>153181.95000000001</v>
      </c>
      <c r="T26" s="442">
        <v>269360.57</v>
      </c>
      <c r="U26" s="442">
        <v>187049.7</v>
      </c>
      <c r="V26" s="442">
        <v>322989</v>
      </c>
      <c r="W26" s="442">
        <v>192700</v>
      </c>
      <c r="X26" s="442">
        <v>344033.82</v>
      </c>
      <c r="Y26" s="442">
        <v>177786.22</v>
      </c>
    </row>
    <row r="27" spans="1:25">
      <c r="A27" s="205"/>
      <c r="B27" s="27">
        <v>214</v>
      </c>
      <c r="C27" s="27" t="s">
        <v>81</v>
      </c>
      <c r="D27" s="467">
        <v>3627034</v>
      </c>
      <c r="E27" s="440">
        <v>14342225</v>
      </c>
      <c r="F27" s="33">
        <v>4576426</v>
      </c>
      <c r="G27" s="33">
        <v>15912699</v>
      </c>
      <c r="H27" s="472">
        <v>3712270</v>
      </c>
      <c r="I27" s="442">
        <v>16876624</v>
      </c>
      <c r="J27" s="33">
        <v>3992723</v>
      </c>
      <c r="K27" s="33">
        <v>17145874</v>
      </c>
      <c r="L27" s="472">
        <f t="shared" ref="L27:O30" si="26">L84</f>
        <v>2989967</v>
      </c>
      <c r="M27" s="442">
        <f t="shared" si="26"/>
        <v>14931102</v>
      </c>
      <c r="N27" s="472">
        <f t="shared" si="26"/>
        <v>2784736</v>
      </c>
      <c r="O27" s="442">
        <f t="shared" si="26"/>
        <v>15058792</v>
      </c>
      <c r="P27" s="472">
        <v>2785422</v>
      </c>
      <c r="Q27" s="442">
        <v>15179383</v>
      </c>
      <c r="R27" s="442">
        <v>26292.37</v>
      </c>
      <c r="S27" s="442">
        <v>129456.09</v>
      </c>
      <c r="T27" s="442">
        <v>21805.67</v>
      </c>
      <c r="U27" s="442">
        <v>130959.6</v>
      </c>
      <c r="V27" s="442">
        <v>32718</v>
      </c>
      <c r="W27" s="442">
        <v>150394</v>
      </c>
      <c r="X27" s="442">
        <v>28190.17</v>
      </c>
      <c r="Y27" s="442">
        <v>145105.47</v>
      </c>
    </row>
    <row r="28" spans="1:25">
      <c r="A28" s="205"/>
      <c r="B28" s="27">
        <v>217</v>
      </c>
      <c r="C28" s="27" t="s">
        <v>84</v>
      </c>
      <c r="D28" s="467">
        <v>5957762</v>
      </c>
      <c r="E28" s="440">
        <v>13728780</v>
      </c>
      <c r="F28" s="33">
        <v>5982974</v>
      </c>
      <c r="G28" s="33">
        <v>14444628</v>
      </c>
      <c r="H28" s="472">
        <v>2255680</v>
      </c>
      <c r="I28" s="442">
        <v>16273974</v>
      </c>
      <c r="J28" s="33">
        <v>2522121</v>
      </c>
      <c r="K28" s="33">
        <v>15376296</v>
      </c>
      <c r="L28" s="472">
        <f t="shared" si="26"/>
        <v>2225902</v>
      </c>
      <c r="M28" s="442">
        <f t="shared" si="26"/>
        <v>14061078</v>
      </c>
      <c r="N28" s="472">
        <f t="shared" si="26"/>
        <v>2274105</v>
      </c>
      <c r="O28" s="442">
        <f t="shared" si="26"/>
        <v>13680201</v>
      </c>
      <c r="P28" s="472">
        <v>2260372</v>
      </c>
      <c r="Q28" s="442">
        <v>13314807</v>
      </c>
      <c r="R28" s="442">
        <v>11075.47</v>
      </c>
      <c r="S28" s="442">
        <v>120386.22</v>
      </c>
      <c r="T28" s="442">
        <v>16448.650000000001</v>
      </c>
      <c r="U28" s="442">
        <v>124775.98</v>
      </c>
      <c r="V28" s="442">
        <v>18954</v>
      </c>
      <c r="W28" s="442">
        <v>133905</v>
      </c>
      <c r="X28" s="442">
        <v>16285.09</v>
      </c>
      <c r="Y28" s="442">
        <v>131272.03</v>
      </c>
    </row>
    <row r="29" spans="1:25">
      <c r="A29" s="205"/>
      <c r="B29" s="27">
        <v>219</v>
      </c>
      <c r="C29" s="27" t="s">
        <v>86</v>
      </c>
      <c r="D29" s="467">
        <v>3247641</v>
      </c>
      <c r="E29" s="440">
        <v>7451505</v>
      </c>
      <c r="F29" s="33">
        <v>2724892</v>
      </c>
      <c r="G29" s="33">
        <v>7503049</v>
      </c>
      <c r="H29" s="472">
        <v>2428808</v>
      </c>
      <c r="I29" s="442">
        <v>9440170</v>
      </c>
      <c r="J29" s="33">
        <v>2023887</v>
      </c>
      <c r="K29" s="33">
        <v>9295368</v>
      </c>
      <c r="L29" s="472">
        <f t="shared" si="26"/>
        <v>1830132</v>
      </c>
      <c r="M29" s="442">
        <f t="shared" si="26"/>
        <v>9693248</v>
      </c>
      <c r="N29" s="472">
        <f t="shared" si="26"/>
        <v>2466454</v>
      </c>
      <c r="O29" s="442">
        <f t="shared" si="26"/>
        <v>9390954</v>
      </c>
      <c r="P29" s="472">
        <v>1957550</v>
      </c>
      <c r="Q29" s="442">
        <v>9309043</v>
      </c>
      <c r="R29" s="442">
        <v>32357.42</v>
      </c>
      <c r="S29" s="442">
        <v>66511.649999999994</v>
      </c>
      <c r="T29" s="442">
        <v>52241.27</v>
      </c>
      <c r="U29" s="442">
        <v>80162.679999999993</v>
      </c>
      <c r="V29" s="442">
        <v>64382</v>
      </c>
      <c r="W29" s="442">
        <v>92565</v>
      </c>
      <c r="X29" s="442">
        <v>50855.22</v>
      </c>
      <c r="Y29" s="442">
        <v>96375.05</v>
      </c>
    </row>
    <row r="30" spans="1:25">
      <c r="A30" s="205"/>
      <c r="B30" s="27">
        <v>301</v>
      </c>
      <c r="C30" s="27" t="s">
        <v>88</v>
      </c>
      <c r="D30" s="467">
        <v>110113</v>
      </c>
      <c r="E30" s="440">
        <v>1070195</v>
      </c>
      <c r="F30" s="33">
        <v>65417</v>
      </c>
      <c r="G30" s="33">
        <v>1507326</v>
      </c>
      <c r="H30" s="472">
        <v>80541</v>
      </c>
      <c r="I30" s="442">
        <v>1376337</v>
      </c>
      <c r="J30" s="33">
        <v>208701</v>
      </c>
      <c r="K30" s="33">
        <v>2324296</v>
      </c>
      <c r="L30" s="472">
        <f t="shared" si="26"/>
        <v>201513</v>
      </c>
      <c r="M30" s="442">
        <f t="shared" si="26"/>
        <v>2735152</v>
      </c>
      <c r="N30" s="472">
        <f t="shared" si="26"/>
        <v>265402</v>
      </c>
      <c r="O30" s="442">
        <f t="shared" si="26"/>
        <v>2671896</v>
      </c>
      <c r="P30" s="472">
        <v>73830</v>
      </c>
      <c r="Q30" s="442">
        <v>2694305</v>
      </c>
      <c r="R30" s="442">
        <v>1698.48</v>
      </c>
      <c r="S30" s="442">
        <v>27644.97</v>
      </c>
      <c r="T30" s="442">
        <v>2052.15</v>
      </c>
      <c r="U30" s="442">
        <v>28540.06</v>
      </c>
      <c r="V30" s="442">
        <v>623</v>
      </c>
      <c r="W30" s="442">
        <v>31896</v>
      </c>
      <c r="X30" s="442">
        <v>942.46</v>
      </c>
      <c r="Y30" s="442">
        <v>28090.47</v>
      </c>
    </row>
    <row r="31" spans="1:25">
      <c r="A31" s="205" t="s">
        <v>116</v>
      </c>
      <c r="B31" s="27"/>
      <c r="C31" s="27" t="s">
        <v>59</v>
      </c>
      <c r="D31" s="467">
        <v>96400459</v>
      </c>
      <c r="E31" s="440">
        <v>62371399</v>
      </c>
      <c r="F31" s="433">
        <v>99768037</v>
      </c>
      <c r="G31" s="433">
        <v>64242550</v>
      </c>
      <c r="H31" s="467">
        <v>74115324</v>
      </c>
      <c r="I31" s="440">
        <v>68764576</v>
      </c>
      <c r="J31" s="433">
        <v>66002001</v>
      </c>
      <c r="K31" s="433">
        <v>68609854</v>
      </c>
      <c r="L31" s="467">
        <f t="shared" ref="L31:Q31" si="27">SUM(L32:L36)</f>
        <v>55775949</v>
      </c>
      <c r="M31" s="440">
        <f t="shared" si="27"/>
        <v>60665417</v>
      </c>
      <c r="N31" s="467">
        <f t="shared" si="27"/>
        <v>53739853</v>
      </c>
      <c r="O31" s="440">
        <f t="shared" si="27"/>
        <v>58322554</v>
      </c>
      <c r="P31" s="467">
        <f t="shared" si="27"/>
        <v>64211832</v>
      </c>
      <c r="Q31" s="440">
        <f t="shared" si="27"/>
        <v>60044794</v>
      </c>
      <c r="R31" s="440">
        <f t="shared" ref="R31:W31" si="28">SUM(R32:R36)</f>
        <v>865711.74</v>
      </c>
      <c r="S31" s="440">
        <f t="shared" si="28"/>
        <v>436230.23</v>
      </c>
      <c r="T31" s="440">
        <f t="shared" si="28"/>
        <v>853139.82</v>
      </c>
      <c r="U31" s="440">
        <f t="shared" si="28"/>
        <v>496323.56000000006</v>
      </c>
      <c r="V31" s="440">
        <f t="shared" si="28"/>
        <v>1008487</v>
      </c>
      <c r="W31" s="440">
        <f t="shared" si="28"/>
        <v>567976</v>
      </c>
      <c r="X31" s="440">
        <v>836533.57</v>
      </c>
      <c r="Y31" s="440">
        <v>559412.54</v>
      </c>
    </row>
    <row r="32" spans="1:25">
      <c r="A32" s="205"/>
      <c r="B32" s="27">
        <v>203</v>
      </c>
      <c r="C32" s="27" t="s">
        <v>71</v>
      </c>
      <c r="D32" s="467">
        <v>58427377</v>
      </c>
      <c r="E32" s="440">
        <v>24949544</v>
      </c>
      <c r="F32" s="33">
        <v>60943049</v>
      </c>
      <c r="G32" s="33">
        <v>25073764</v>
      </c>
      <c r="H32" s="472">
        <v>33366072</v>
      </c>
      <c r="I32" s="442">
        <v>26822215</v>
      </c>
      <c r="J32" s="33">
        <v>29242116</v>
      </c>
      <c r="K32" s="33">
        <v>27102722</v>
      </c>
      <c r="L32" s="472">
        <f t="shared" ref="L32:O36" si="29">L89</f>
        <v>25262692</v>
      </c>
      <c r="M32" s="442">
        <f t="shared" si="29"/>
        <v>23476298</v>
      </c>
      <c r="N32" s="472">
        <f t="shared" si="29"/>
        <v>24005685</v>
      </c>
      <c r="O32" s="442">
        <f t="shared" si="29"/>
        <v>22343574</v>
      </c>
      <c r="P32" s="472">
        <v>23724724</v>
      </c>
      <c r="Q32" s="442">
        <v>22519762</v>
      </c>
      <c r="R32" s="442">
        <v>407190.07</v>
      </c>
      <c r="S32" s="442">
        <v>151601.14000000001</v>
      </c>
      <c r="T32" s="442">
        <v>377921.97</v>
      </c>
      <c r="U32" s="442">
        <v>172790.85</v>
      </c>
      <c r="V32" s="442">
        <v>409183</v>
      </c>
      <c r="W32" s="442">
        <v>214988</v>
      </c>
      <c r="X32" s="442">
        <v>332951.74</v>
      </c>
      <c r="Y32" s="442">
        <v>213390.92</v>
      </c>
    </row>
    <row r="33" spans="1:25">
      <c r="A33" s="205"/>
      <c r="B33" s="27">
        <v>210</v>
      </c>
      <c r="C33" s="27" t="s">
        <v>78</v>
      </c>
      <c r="D33" s="467">
        <v>27585844</v>
      </c>
      <c r="E33" s="440">
        <v>26680839</v>
      </c>
      <c r="F33" s="33">
        <v>28703858</v>
      </c>
      <c r="G33" s="33">
        <v>28064193</v>
      </c>
      <c r="H33" s="472">
        <v>29033268</v>
      </c>
      <c r="I33" s="442">
        <v>30078403</v>
      </c>
      <c r="J33" s="33">
        <v>26799279</v>
      </c>
      <c r="K33" s="33">
        <v>29791458</v>
      </c>
      <c r="L33" s="472">
        <f t="shared" si="29"/>
        <v>20035842</v>
      </c>
      <c r="M33" s="442">
        <f t="shared" si="29"/>
        <v>25074437</v>
      </c>
      <c r="N33" s="472">
        <f t="shared" si="29"/>
        <v>20020224</v>
      </c>
      <c r="O33" s="442">
        <f t="shared" si="29"/>
        <v>23895740</v>
      </c>
      <c r="P33" s="472">
        <v>21781304</v>
      </c>
      <c r="Q33" s="442">
        <v>24899259</v>
      </c>
      <c r="R33" s="442">
        <v>228144.17</v>
      </c>
      <c r="S33" s="442">
        <v>198222.62</v>
      </c>
      <c r="T33" s="442">
        <v>204651.59</v>
      </c>
      <c r="U33" s="442">
        <v>220863.56</v>
      </c>
      <c r="V33" s="442">
        <v>278859</v>
      </c>
      <c r="W33" s="442">
        <v>247410</v>
      </c>
      <c r="X33" s="442">
        <v>232044.24</v>
      </c>
      <c r="Y33" s="442">
        <v>242135.98</v>
      </c>
    </row>
    <row r="34" spans="1:25">
      <c r="A34" s="205"/>
      <c r="B34" s="27">
        <v>216</v>
      </c>
      <c r="C34" s="27" t="s">
        <v>83</v>
      </c>
      <c r="D34" s="467">
        <v>6194030</v>
      </c>
      <c r="E34" s="440">
        <v>8001830</v>
      </c>
      <c r="F34" s="33">
        <v>5880903</v>
      </c>
      <c r="G34" s="33">
        <v>7809286</v>
      </c>
      <c r="H34" s="472">
        <v>6672873</v>
      </c>
      <c r="I34" s="442">
        <v>7956589</v>
      </c>
      <c r="J34" s="33">
        <v>4696692</v>
      </c>
      <c r="K34" s="33">
        <v>8026159</v>
      </c>
      <c r="L34" s="472">
        <f t="shared" si="29"/>
        <v>4340185</v>
      </c>
      <c r="M34" s="442">
        <f t="shared" si="29"/>
        <v>7696118</v>
      </c>
      <c r="N34" s="472">
        <f t="shared" si="29"/>
        <v>4068167</v>
      </c>
      <c r="O34" s="442">
        <f t="shared" si="29"/>
        <v>7456515</v>
      </c>
      <c r="P34" s="472">
        <v>3634272</v>
      </c>
      <c r="Q34" s="442">
        <v>8017418</v>
      </c>
      <c r="R34" s="442">
        <v>33238.28</v>
      </c>
      <c r="S34" s="442">
        <v>52210.43</v>
      </c>
      <c r="T34" s="442">
        <v>31556.92</v>
      </c>
      <c r="U34" s="442">
        <v>62523.14</v>
      </c>
      <c r="V34" s="442">
        <v>45761</v>
      </c>
      <c r="W34" s="442">
        <v>63579</v>
      </c>
      <c r="X34" s="442">
        <v>32544.47</v>
      </c>
      <c r="Y34" s="442">
        <v>61475.37</v>
      </c>
    </row>
    <row r="35" spans="1:25">
      <c r="A35" s="205"/>
      <c r="B35" s="27">
        <v>381</v>
      </c>
      <c r="C35" s="27" t="s">
        <v>89</v>
      </c>
      <c r="D35" s="467">
        <v>2463742</v>
      </c>
      <c r="E35" s="440">
        <v>1146441</v>
      </c>
      <c r="F35" s="33">
        <v>3124621</v>
      </c>
      <c r="G35" s="33">
        <v>1592716</v>
      </c>
      <c r="H35" s="472">
        <v>3665455</v>
      </c>
      <c r="I35" s="442">
        <v>1965951</v>
      </c>
      <c r="J35" s="33">
        <v>3849744</v>
      </c>
      <c r="K35" s="33">
        <v>1757512</v>
      </c>
      <c r="L35" s="472">
        <f t="shared" si="29"/>
        <v>4347573</v>
      </c>
      <c r="M35" s="442">
        <f t="shared" si="29"/>
        <v>2626552</v>
      </c>
      <c r="N35" s="472">
        <f t="shared" si="29"/>
        <v>4247364</v>
      </c>
      <c r="O35" s="442">
        <f t="shared" si="29"/>
        <v>2822631</v>
      </c>
      <c r="P35" s="472">
        <v>14011342</v>
      </c>
      <c r="Q35" s="442">
        <v>2915140</v>
      </c>
      <c r="R35" s="442">
        <v>191310.24</v>
      </c>
      <c r="S35" s="442">
        <v>22710.85</v>
      </c>
      <c r="T35" s="442">
        <v>231657.96</v>
      </c>
      <c r="U35" s="442">
        <v>25972.18</v>
      </c>
      <c r="V35" s="442">
        <v>265624</v>
      </c>
      <c r="W35" s="442">
        <v>28999</v>
      </c>
      <c r="X35" s="442">
        <v>230258.27</v>
      </c>
      <c r="Y35" s="442">
        <v>30280.38</v>
      </c>
    </row>
    <row r="36" spans="1:25">
      <c r="A36" s="205"/>
      <c r="B36" s="27">
        <v>382</v>
      </c>
      <c r="C36" s="27" t="s">
        <v>90</v>
      </c>
      <c r="D36" s="467">
        <v>1729466</v>
      </c>
      <c r="E36" s="440">
        <v>1592745</v>
      </c>
      <c r="F36" s="33">
        <v>1115606</v>
      </c>
      <c r="G36" s="33">
        <v>1702591</v>
      </c>
      <c r="H36" s="472">
        <v>1377656</v>
      </c>
      <c r="I36" s="442">
        <v>1941418</v>
      </c>
      <c r="J36" s="33">
        <v>1414170</v>
      </c>
      <c r="K36" s="33">
        <v>1932003</v>
      </c>
      <c r="L36" s="472">
        <f t="shared" si="29"/>
        <v>1789657</v>
      </c>
      <c r="M36" s="442">
        <f t="shared" si="29"/>
        <v>1792012</v>
      </c>
      <c r="N36" s="472">
        <f t="shared" si="29"/>
        <v>1398413</v>
      </c>
      <c r="O36" s="442">
        <f t="shared" si="29"/>
        <v>1804094</v>
      </c>
      <c r="P36" s="472">
        <v>1060190</v>
      </c>
      <c r="Q36" s="442">
        <v>1693215</v>
      </c>
      <c r="R36" s="442">
        <v>5828.98</v>
      </c>
      <c r="S36" s="442">
        <v>11485.19</v>
      </c>
      <c r="T36" s="442">
        <v>7351.38</v>
      </c>
      <c r="U36" s="442">
        <v>14173.83</v>
      </c>
      <c r="V36" s="442">
        <v>9060</v>
      </c>
      <c r="W36" s="442">
        <v>13000</v>
      </c>
      <c r="X36" s="442">
        <v>8734.85</v>
      </c>
      <c r="Y36" s="442">
        <v>12129.89</v>
      </c>
    </row>
    <row r="37" spans="1:25">
      <c r="A37" s="205" t="s">
        <v>133</v>
      </c>
      <c r="B37" s="27"/>
      <c r="C37" s="27" t="s">
        <v>48</v>
      </c>
      <c r="D37" s="467">
        <v>40951132</v>
      </c>
      <c r="E37" s="440">
        <v>28514927</v>
      </c>
      <c r="F37" s="433">
        <v>43658901</v>
      </c>
      <c r="G37" s="433">
        <v>30040653</v>
      </c>
      <c r="H37" s="467">
        <v>72803677</v>
      </c>
      <c r="I37" s="440">
        <v>32911961</v>
      </c>
      <c r="J37" s="433">
        <v>37339639</v>
      </c>
      <c r="K37" s="433">
        <v>29874091</v>
      </c>
      <c r="L37" s="467">
        <f t="shared" ref="L37:Q37" si="30">SUM(L38:L39,L40:L43)</f>
        <v>31422744</v>
      </c>
      <c r="M37" s="440">
        <f t="shared" si="30"/>
        <v>28353013</v>
      </c>
      <c r="N37" s="467">
        <f t="shared" si="30"/>
        <v>30326819</v>
      </c>
      <c r="O37" s="440">
        <f t="shared" si="30"/>
        <v>25759013</v>
      </c>
      <c r="P37" s="467">
        <f t="shared" si="30"/>
        <v>29727537</v>
      </c>
      <c r="Q37" s="440">
        <f t="shared" si="30"/>
        <v>27172059</v>
      </c>
      <c r="R37" s="440">
        <f t="shared" ref="R37:W37" si="31">SUM(R38:R39,R40:R43)</f>
        <v>248323.18</v>
      </c>
      <c r="S37" s="440">
        <f t="shared" si="31"/>
        <v>211610.27</v>
      </c>
      <c r="T37" s="440">
        <f t="shared" si="31"/>
        <v>239494.06999999998</v>
      </c>
      <c r="U37" s="440">
        <f t="shared" si="31"/>
        <v>246566.18999999997</v>
      </c>
      <c r="V37" s="440">
        <f t="shared" si="31"/>
        <v>257840</v>
      </c>
      <c r="W37" s="440">
        <f t="shared" si="31"/>
        <v>256136</v>
      </c>
      <c r="X37" s="440">
        <v>247046.43</v>
      </c>
      <c r="Y37" s="440">
        <v>234270.37</v>
      </c>
    </row>
    <row r="38" spans="1:25">
      <c r="A38" s="205"/>
      <c r="B38" s="27">
        <v>213</v>
      </c>
      <c r="C38" s="27" t="s">
        <v>134</v>
      </c>
      <c r="D38" s="467">
        <v>10774670</v>
      </c>
      <c r="E38" s="440">
        <v>5435302</v>
      </c>
      <c r="F38" s="33">
        <v>8678873</v>
      </c>
      <c r="G38" s="33">
        <v>6139394</v>
      </c>
      <c r="H38" s="472">
        <v>9381512</v>
      </c>
      <c r="I38" s="442">
        <v>5811106</v>
      </c>
      <c r="J38" s="33">
        <v>8318555</v>
      </c>
      <c r="K38" s="33">
        <v>5584349</v>
      </c>
      <c r="L38" s="472">
        <f>L95+L106</f>
        <v>7000731</v>
      </c>
      <c r="M38" s="442">
        <f>M95+M106</f>
        <v>5318320</v>
      </c>
      <c r="N38" s="472">
        <f>N95+N106</f>
        <v>6242056</v>
      </c>
      <c r="O38" s="442">
        <f>O95+O106</f>
        <v>4835345</v>
      </c>
      <c r="P38" s="472">
        <v>4761603</v>
      </c>
      <c r="Q38" s="442">
        <v>4957384</v>
      </c>
      <c r="R38" s="442">
        <v>35059.53</v>
      </c>
      <c r="S38" s="442">
        <v>38494.14</v>
      </c>
      <c r="T38" s="442">
        <v>35857.21</v>
      </c>
      <c r="U38" s="442">
        <v>38090.42</v>
      </c>
      <c r="V38" s="442">
        <v>38382</v>
      </c>
      <c r="W38" s="442">
        <v>39729</v>
      </c>
      <c r="X38" s="442">
        <v>28625.03</v>
      </c>
      <c r="Y38" s="442">
        <v>36857.25</v>
      </c>
    </row>
    <row r="39" spans="1:25">
      <c r="A39" s="205"/>
      <c r="B39" s="27">
        <v>215</v>
      </c>
      <c r="C39" s="27" t="s">
        <v>135</v>
      </c>
      <c r="D39" s="467">
        <v>15451424</v>
      </c>
      <c r="E39" s="440">
        <v>8346432</v>
      </c>
      <c r="F39" s="33">
        <v>16268652</v>
      </c>
      <c r="G39" s="33">
        <v>8661332</v>
      </c>
      <c r="H39" s="472">
        <v>45558914</v>
      </c>
      <c r="I39" s="442">
        <v>9957075</v>
      </c>
      <c r="J39" s="33">
        <v>13011826</v>
      </c>
      <c r="K39" s="33">
        <v>9311688</v>
      </c>
      <c r="L39" s="472">
        <f t="shared" ref="L39:O41" si="32">L96</f>
        <v>12606477</v>
      </c>
      <c r="M39" s="442">
        <f t="shared" si="32"/>
        <v>8725252</v>
      </c>
      <c r="N39" s="472">
        <f t="shared" si="32"/>
        <v>12821130</v>
      </c>
      <c r="O39" s="442">
        <f t="shared" si="32"/>
        <v>8067189</v>
      </c>
      <c r="P39" s="472">
        <v>14891071</v>
      </c>
      <c r="Q39" s="442">
        <v>9041977</v>
      </c>
      <c r="R39" s="442">
        <v>102703.03</v>
      </c>
      <c r="S39" s="442">
        <v>68262.91</v>
      </c>
      <c r="T39" s="442">
        <v>101329.63</v>
      </c>
      <c r="U39" s="442">
        <v>79830.399999999994</v>
      </c>
      <c r="V39" s="442">
        <v>117856</v>
      </c>
      <c r="W39" s="442">
        <v>83616</v>
      </c>
      <c r="X39" s="442">
        <v>113440.19</v>
      </c>
      <c r="Y39" s="442">
        <v>80328.17</v>
      </c>
    </row>
    <row r="40" spans="1:25">
      <c r="A40" s="205"/>
      <c r="B40" s="35">
        <v>218</v>
      </c>
      <c r="C40" s="35" t="s">
        <v>85</v>
      </c>
      <c r="D40" s="467">
        <v>4896571</v>
      </c>
      <c r="E40" s="440">
        <v>4013116</v>
      </c>
      <c r="F40" s="33">
        <v>5376107</v>
      </c>
      <c r="G40" s="33">
        <v>4324482</v>
      </c>
      <c r="H40" s="472">
        <v>4295142</v>
      </c>
      <c r="I40" s="442">
        <v>4326728</v>
      </c>
      <c r="J40" s="33">
        <v>3885177</v>
      </c>
      <c r="K40" s="33">
        <v>4337212</v>
      </c>
      <c r="L40" s="472">
        <f t="shared" si="32"/>
        <v>3784864</v>
      </c>
      <c r="M40" s="442">
        <f t="shared" si="32"/>
        <v>4122788</v>
      </c>
      <c r="N40" s="472">
        <f t="shared" si="32"/>
        <v>3983811</v>
      </c>
      <c r="O40" s="442">
        <f t="shared" si="32"/>
        <v>3604066</v>
      </c>
      <c r="P40" s="472">
        <v>3712210</v>
      </c>
      <c r="Q40" s="442">
        <v>3976184</v>
      </c>
      <c r="R40" s="442">
        <v>38411.550000000003</v>
      </c>
      <c r="S40" s="442">
        <v>27167.35</v>
      </c>
      <c r="T40" s="442">
        <v>34022.83</v>
      </c>
      <c r="U40" s="442">
        <v>37868.629999999997</v>
      </c>
      <c r="V40" s="442">
        <v>27978</v>
      </c>
      <c r="W40" s="442">
        <v>37202</v>
      </c>
      <c r="X40" s="442">
        <v>32106.42</v>
      </c>
      <c r="Y40" s="442">
        <v>31508.240000000002</v>
      </c>
    </row>
    <row r="41" spans="1:25">
      <c r="A41" s="205"/>
      <c r="B41" s="35">
        <v>220</v>
      </c>
      <c r="C41" s="35" t="s">
        <v>87</v>
      </c>
      <c r="D41" s="467">
        <v>2002253</v>
      </c>
      <c r="E41" s="440">
        <v>5204842</v>
      </c>
      <c r="F41" s="33">
        <v>2316355</v>
      </c>
      <c r="G41" s="33">
        <v>5114035</v>
      </c>
      <c r="H41" s="472">
        <v>2358410</v>
      </c>
      <c r="I41" s="442">
        <v>5301866</v>
      </c>
      <c r="J41" s="33">
        <v>1788222</v>
      </c>
      <c r="K41" s="33">
        <v>4522771</v>
      </c>
      <c r="L41" s="472">
        <f t="shared" si="32"/>
        <v>1664591</v>
      </c>
      <c r="M41" s="442">
        <f t="shared" si="32"/>
        <v>4322281</v>
      </c>
      <c r="N41" s="472">
        <f t="shared" si="32"/>
        <v>1732228</v>
      </c>
      <c r="O41" s="442">
        <f t="shared" si="32"/>
        <v>3571413</v>
      </c>
      <c r="P41" s="472">
        <v>1274930</v>
      </c>
      <c r="Q41" s="442">
        <v>3658812</v>
      </c>
      <c r="R41" s="442">
        <v>31758.39</v>
      </c>
      <c r="S41" s="442">
        <v>38204.83</v>
      </c>
      <c r="T41" s="442">
        <v>24945.74</v>
      </c>
      <c r="U41" s="442">
        <v>41746.83</v>
      </c>
      <c r="V41" s="442">
        <v>28756</v>
      </c>
      <c r="W41" s="442">
        <v>44446</v>
      </c>
      <c r="X41" s="442">
        <v>33757.21</v>
      </c>
      <c r="Y41" s="442">
        <v>37644.61</v>
      </c>
    </row>
    <row r="42" spans="1:25">
      <c r="A42" s="205"/>
      <c r="B42" s="35">
        <v>228</v>
      </c>
      <c r="C42" s="35" t="s">
        <v>120</v>
      </c>
      <c r="D42" s="467">
        <v>7149408</v>
      </c>
      <c r="E42" s="440">
        <v>3935306</v>
      </c>
      <c r="F42" s="33">
        <v>9669386</v>
      </c>
      <c r="G42" s="33">
        <v>4041070</v>
      </c>
      <c r="H42" s="472">
        <v>9224011</v>
      </c>
      <c r="I42" s="442">
        <v>5766551</v>
      </c>
      <c r="J42" s="33">
        <v>8358896</v>
      </c>
      <c r="K42" s="33">
        <v>4468638</v>
      </c>
      <c r="L42" s="472">
        <f>SUM(L100:L102)</f>
        <v>4963522</v>
      </c>
      <c r="M42" s="442">
        <f>SUM(M100:M102)</f>
        <v>4304436</v>
      </c>
      <c r="N42" s="472">
        <f>SUM(N100:N102)</f>
        <v>4428463</v>
      </c>
      <c r="O42" s="442">
        <f>SUM(O100:O102)</f>
        <v>4182595</v>
      </c>
      <c r="P42" s="472">
        <v>4025353</v>
      </c>
      <c r="Q42" s="442">
        <v>4225433</v>
      </c>
      <c r="R42" s="442">
        <v>29679.32</v>
      </c>
      <c r="S42" s="442">
        <v>29162.98</v>
      </c>
      <c r="T42" s="442">
        <v>33012.43</v>
      </c>
      <c r="U42" s="442">
        <v>37410.46</v>
      </c>
      <c r="V42" s="442">
        <v>34078</v>
      </c>
      <c r="W42" s="442">
        <v>39827</v>
      </c>
      <c r="X42" s="442">
        <v>32946.35</v>
      </c>
      <c r="Y42" s="442">
        <v>38502.89</v>
      </c>
    </row>
    <row r="43" spans="1:25">
      <c r="A43" s="205"/>
      <c r="B43" s="35">
        <v>365</v>
      </c>
      <c r="C43" s="35" t="s">
        <v>121</v>
      </c>
      <c r="D43" s="467">
        <v>676806</v>
      </c>
      <c r="E43" s="440">
        <v>1579929</v>
      </c>
      <c r="F43" s="33">
        <v>1349528</v>
      </c>
      <c r="G43" s="33">
        <v>1760340</v>
      </c>
      <c r="H43" s="472">
        <v>1985688</v>
      </c>
      <c r="I43" s="442">
        <v>1748635</v>
      </c>
      <c r="J43" s="33">
        <v>1976963</v>
      </c>
      <c r="K43" s="33">
        <v>1649433</v>
      </c>
      <c r="L43" s="472">
        <f>SUM(L103:L105)</f>
        <v>1402559</v>
      </c>
      <c r="M43" s="442">
        <f>SUM(M103:M105)</f>
        <v>1559936</v>
      </c>
      <c r="N43" s="472">
        <f>SUM(N103:N105)</f>
        <v>1119131</v>
      </c>
      <c r="O43" s="442">
        <f>SUM(O103:O105)</f>
        <v>1498405</v>
      </c>
      <c r="P43" s="472">
        <v>1062370</v>
      </c>
      <c r="Q43" s="442">
        <v>1312269</v>
      </c>
      <c r="R43" s="442">
        <v>10711.36</v>
      </c>
      <c r="S43" s="442">
        <v>10318.06</v>
      </c>
      <c r="T43" s="442">
        <v>10326.23</v>
      </c>
      <c r="U43" s="442">
        <v>11619.45</v>
      </c>
      <c r="V43" s="442">
        <v>10790</v>
      </c>
      <c r="W43" s="442">
        <v>11316</v>
      </c>
      <c r="X43" s="442">
        <v>6171.23</v>
      </c>
      <c r="Y43" s="442">
        <v>9429.2099999999991</v>
      </c>
    </row>
    <row r="44" spans="1:25">
      <c r="A44" s="205" t="s">
        <v>116</v>
      </c>
      <c r="B44" s="27"/>
      <c r="C44" s="27" t="s">
        <v>118</v>
      </c>
      <c r="D44" s="467">
        <v>181441840</v>
      </c>
      <c r="E44" s="440">
        <v>71932978</v>
      </c>
      <c r="F44" s="433">
        <v>170623463</v>
      </c>
      <c r="G44" s="433">
        <v>73690811</v>
      </c>
      <c r="H44" s="467">
        <v>162866007.73260364</v>
      </c>
      <c r="I44" s="440">
        <v>78734698.815088421</v>
      </c>
      <c r="J44" s="433">
        <v>151867827</v>
      </c>
      <c r="K44" s="433">
        <v>76775749</v>
      </c>
      <c r="L44" s="467">
        <f t="shared" ref="L44:Q44" si="33">SUM(L45:L48)</f>
        <v>122163776</v>
      </c>
      <c r="M44" s="440">
        <f t="shared" si="33"/>
        <v>65850569</v>
      </c>
      <c r="N44" s="467">
        <f t="shared" si="33"/>
        <v>116195125</v>
      </c>
      <c r="O44" s="440">
        <f t="shared" si="33"/>
        <v>63697838</v>
      </c>
      <c r="P44" s="467">
        <f t="shared" si="33"/>
        <v>118795637</v>
      </c>
      <c r="Q44" s="440">
        <f t="shared" si="33"/>
        <v>64108812</v>
      </c>
      <c r="R44" s="440">
        <f t="shared" ref="R44:W44" si="34">SUM(R45:R48)</f>
        <v>1048820.1500000001</v>
      </c>
      <c r="S44" s="440">
        <f t="shared" si="34"/>
        <v>481197.93</v>
      </c>
      <c r="T44" s="440">
        <f t="shared" si="34"/>
        <v>1056735.04</v>
      </c>
      <c r="U44" s="440">
        <f t="shared" si="34"/>
        <v>551550.41</v>
      </c>
      <c r="V44" s="440">
        <f t="shared" si="34"/>
        <v>1137569</v>
      </c>
      <c r="W44" s="440">
        <f t="shared" si="34"/>
        <v>621383</v>
      </c>
      <c r="X44" s="440">
        <v>1130112.8600000001</v>
      </c>
      <c r="Y44" s="440">
        <v>594084.43000000005</v>
      </c>
    </row>
    <row r="45" spans="1:25">
      <c r="A45" s="205"/>
      <c r="B45" s="27">
        <v>201</v>
      </c>
      <c r="C45" s="27" t="s">
        <v>122</v>
      </c>
      <c r="D45" s="467">
        <v>179007488</v>
      </c>
      <c r="E45" s="440">
        <v>67680885</v>
      </c>
      <c r="F45" s="33">
        <v>167985221</v>
      </c>
      <c r="G45" s="33">
        <v>68998841</v>
      </c>
      <c r="H45" s="472">
        <v>159741306</v>
      </c>
      <c r="I45" s="442">
        <v>73431297</v>
      </c>
      <c r="J45" s="33">
        <v>148873980</v>
      </c>
      <c r="K45" s="33">
        <v>71498191</v>
      </c>
      <c r="L45" s="472">
        <f>SUM(L108:L110,L114,L130)</f>
        <v>118594192</v>
      </c>
      <c r="M45" s="442">
        <f>SUM(M108:M110,M114,M130)</f>
        <v>61031970</v>
      </c>
      <c r="N45" s="472">
        <f>SUM(N108:N110,N114,N130)</f>
        <v>113298392</v>
      </c>
      <c r="O45" s="442">
        <f>SUM(O108:O110,O114,O130)</f>
        <v>58975683</v>
      </c>
      <c r="P45" s="472">
        <v>115547623</v>
      </c>
      <c r="Q45" s="442">
        <v>59373349</v>
      </c>
      <c r="R45" s="442">
        <v>1022599.79</v>
      </c>
      <c r="S45" s="442">
        <v>449084.07</v>
      </c>
      <c r="T45" s="442">
        <v>1034234.59</v>
      </c>
      <c r="U45" s="442">
        <v>511763.03</v>
      </c>
      <c r="V45" s="442">
        <v>1104318</v>
      </c>
      <c r="W45" s="442">
        <v>578040</v>
      </c>
      <c r="X45" s="442">
        <v>1101197.73</v>
      </c>
      <c r="Y45" s="442">
        <v>550737.5</v>
      </c>
    </row>
    <row r="46" spans="1:25">
      <c r="A46" s="205"/>
      <c r="B46" s="35">
        <v>442</v>
      </c>
      <c r="C46" s="35" t="s">
        <v>91</v>
      </c>
      <c r="D46" s="467">
        <v>447573</v>
      </c>
      <c r="E46" s="440">
        <v>649197</v>
      </c>
      <c r="F46" s="33">
        <v>367760</v>
      </c>
      <c r="G46" s="33">
        <v>734653</v>
      </c>
      <c r="H46" s="472">
        <v>95943</v>
      </c>
      <c r="I46" s="442">
        <v>726736</v>
      </c>
      <c r="J46" s="33">
        <v>251964</v>
      </c>
      <c r="K46" s="33">
        <v>700015</v>
      </c>
      <c r="L46" s="472">
        <f t="shared" ref="L46:O47" si="35">L112</f>
        <v>201976</v>
      </c>
      <c r="M46" s="442">
        <f t="shared" si="35"/>
        <v>856426</v>
      </c>
      <c r="N46" s="472">
        <f t="shared" si="35"/>
        <v>140951</v>
      </c>
      <c r="O46" s="442">
        <f t="shared" si="35"/>
        <v>651880</v>
      </c>
      <c r="P46" s="472">
        <v>169313</v>
      </c>
      <c r="Q46" s="442">
        <v>697154</v>
      </c>
      <c r="R46" s="442">
        <v>985</v>
      </c>
      <c r="S46" s="442">
        <v>4195</v>
      </c>
      <c r="T46" s="442">
        <v>967.81</v>
      </c>
      <c r="U46" s="442">
        <v>6289.82</v>
      </c>
      <c r="V46" s="442">
        <v>1187</v>
      </c>
      <c r="W46" s="442">
        <v>7174</v>
      </c>
      <c r="X46" s="442">
        <v>436.88</v>
      </c>
      <c r="Y46" s="442">
        <v>8556.89</v>
      </c>
    </row>
    <row r="47" spans="1:25">
      <c r="A47" s="205"/>
      <c r="B47" s="35">
        <v>443</v>
      </c>
      <c r="C47" s="35" t="s">
        <v>92</v>
      </c>
      <c r="D47" s="467">
        <v>1875009</v>
      </c>
      <c r="E47" s="440">
        <v>2637186</v>
      </c>
      <c r="F47" s="33">
        <v>2173739</v>
      </c>
      <c r="G47" s="33">
        <v>2963079</v>
      </c>
      <c r="H47" s="472">
        <v>2898295</v>
      </c>
      <c r="I47" s="442">
        <v>3692852</v>
      </c>
      <c r="J47" s="33">
        <v>2686314</v>
      </c>
      <c r="K47" s="33">
        <v>3624036</v>
      </c>
      <c r="L47" s="472">
        <f t="shared" si="35"/>
        <v>3196071</v>
      </c>
      <c r="M47" s="442">
        <f t="shared" si="35"/>
        <v>3197051</v>
      </c>
      <c r="N47" s="472">
        <f t="shared" si="35"/>
        <v>2657041</v>
      </c>
      <c r="O47" s="442">
        <f t="shared" si="35"/>
        <v>3373150</v>
      </c>
      <c r="P47" s="472">
        <v>2956688</v>
      </c>
      <c r="Q47" s="442">
        <v>3333251</v>
      </c>
      <c r="R47" s="442">
        <v>22965.62</v>
      </c>
      <c r="S47" s="442">
        <v>23094.57</v>
      </c>
      <c r="T47" s="442">
        <v>18786.18</v>
      </c>
      <c r="U47" s="442">
        <v>27162.41</v>
      </c>
      <c r="V47" s="442">
        <v>27511</v>
      </c>
      <c r="W47" s="442">
        <v>28951</v>
      </c>
      <c r="X47" s="442">
        <v>24658.55</v>
      </c>
      <c r="Y47" s="442">
        <v>28968.91</v>
      </c>
    </row>
    <row r="48" spans="1:25">
      <c r="A48" s="205"/>
      <c r="B48" s="35">
        <v>446</v>
      </c>
      <c r="C48" s="35" t="s">
        <v>123</v>
      </c>
      <c r="D48" s="467">
        <v>111770</v>
      </c>
      <c r="E48" s="440">
        <v>965710</v>
      </c>
      <c r="F48" s="33">
        <v>96743</v>
      </c>
      <c r="G48" s="33">
        <v>994238</v>
      </c>
      <c r="H48" s="472">
        <v>130463.73260363529</v>
      </c>
      <c r="I48" s="442">
        <v>883813.81508841924</v>
      </c>
      <c r="J48" s="33">
        <v>55569</v>
      </c>
      <c r="K48" s="33">
        <v>953507</v>
      </c>
      <c r="L48" s="472">
        <f>SUM(L111,L115)</f>
        <v>171537</v>
      </c>
      <c r="M48" s="442">
        <f>SUM(M111,M115)</f>
        <v>765122</v>
      </c>
      <c r="N48" s="472">
        <f>SUM(N111,N115)</f>
        <v>98741</v>
      </c>
      <c r="O48" s="442">
        <f>SUM(O111,O115)</f>
        <v>697125</v>
      </c>
      <c r="P48" s="472">
        <v>122013</v>
      </c>
      <c r="Q48" s="442">
        <v>705058</v>
      </c>
      <c r="R48" s="442">
        <v>2269.7399999999998</v>
      </c>
      <c r="S48" s="442">
        <v>4824.29</v>
      </c>
      <c r="T48" s="442">
        <v>2746.46</v>
      </c>
      <c r="U48" s="442">
        <v>6335.15</v>
      </c>
      <c r="V48" s="442">
        <v>4553</v>
      </c>
      <c r="W48" s="442">
        <v>7218</v>
      </c>
      <c r="X48" s="442">
        <v>3819.7</v>
      </c>
      <c r="Y48" s="442">
        <v>5821.13</v>
      </c>
    </row>
    <row r="49" spans="1:25">
      <c r="A49" s="205" t="s">
        <v>133</v>
      </c>
      <c r="B49" s="27"/>
      <c r="C49" s="27" t="s">
        <v>50</v>
      </c>
      <c r="D49" s="467">
        <v>15136453</v>
      </c>
      <c r="E49" s="440">
        <v>29175143</v>
      </c>
      <c r="F49" s="433">
        <v>17409181</v>
      </c>
      <c r="G49" s="433">
        <v>29488390</v>
      </c>
      <c r="H49" s="467">
        <v>17910821.267396364</v>
      </c>
      <c r="I49" s="440">
        <v>30677829.184911579</v>
      </c>
      <c r="J49" s="433">
        <v>15248285</v>
      </c>
      <c r="K49" s="433">
        <v>29986881</v>
      </c>
      <c r="L49" s="467">
        <f t="shared" ref="L49:Q49" si="36">SUM(L50:L56)</f>
        <v>13633706</v>
      </c>
      <c r="M49" s="440">
        <f t="shared" si="36"/>
        <v>27699329</v>
      </c>
      <c r="N49" s="467">
        <f t="shared" si="36"/>
        <v>12664819</v>
      </c>
      <c r="O49" s="440">
        <f t="shared" si="36"/>
        <v>25780992</v>
      </c>
      <c r="P49" s="467">
        <f t="shared" si="36"/>
        <v>12819595</v>
      </c>
      <c r="Q49" s="440">
        <f t="shared" si="36"/>
        <v>27394521</v>
      </c>
      <c r="R49" s="440">
        <f t="shared" ref="R49:W49" si="37">SUM(R50:R56)</f>
        <v>148769.68</v>
      </c>
      <c r="S49" s="440">
        <f t="shared" si="37"/>
        <v>196475.59</v>
      </c>
      <c r="T49" s="440">
        <f t="shared" si="37"/>
        <v>167805.04</v>
      </c>
      <c r="U49" s="440">
        <f t="shared" si="37"/>
        <v>229229.92</v>
      </c>
      <c r="V49" s="440">
        <f t="shared" si="37"/>
        <v>185234</v>
      </c>
      <c r="W49" s="440">
        <f t="shared" si="37"/>
        <v>249458</v>
      </c>
      <c r="X49" s="440">
        <v>165444.01</v>
      </c>
      <c r="Y49" s="440">
        <v>219211.55</v>
      </c>
    </row>
    <row r="50" spans="1:25">
      <c r="A50" s="205"/>
      <c r="B50" s="27">
        <v>208</v>
      </c>
      <c r="C50" s="27" t="s">
        <v>76</v>
      </c>
      <c r="D50" s="467">
        <v>2507654</v>
      </c>
      <c r="E50" s="440">
        <v>3832091</v>
      </c>
      <c r="F50" s="33">
        <v>2398411</v>
      </c>
      <c r="G50" s="33">
        <v>3836524</v>
      </c>
      <c r="H50" s="472">
        <v>2676486</v>
      </c>
      <c r="I50" s="442">
        <v>3920888</v>
      </c>
      <c r="J50" s="33">
        <v>2564695</v>
      </c>
      <c r="K50" s="33">
        <v>3640950</v>
      </c>
      <c r="L50" s="472">
        <f>L$117</f>
        <v>2012614</v>
      </c>
      <c r="M50" s="442">
        <f>M$117</f>
        <v>2789625</v>
      </c>
      <c r="N50" s="472">
        <f>N$117</f>
        <v>2285603</v>
      </c>
      <c r="O50" s="442">
        <f>O$117</f>
        <v>2579397</v>
      </c>
      <c r="P50" s="472">
        <v>2205757</v>
      </c>
      <c r="Q50" s="442">
        <v>3187007</v>
      </c>
      <c r="R50" s="442">
        <v>42767.27</v>
      </c>
      <c r="S50" s="442">
        <v>22210.18</v>
      </c>
      <c r="T50" s="442">
        <v>25714.87</v>
      </c>
      <c r="U50" s="442">
        <v>30200.61</v>
      </c>
      <c r="V50" s="442">
        <v>56196</v>
      </c>
      <c r="W50" s="442">
        <v>23084</v>
      </c>
      <c r="X50" s="442">
        <v>45986.3</v>
      </c>
      <c r="Y50" s="442">
        <v>19292.18</v>
      </c>
    </row>
    <row r="51" spans="1:25">
      <c r="A51" s="205"/>
      <c r="B51" s="27">
        <v>212</v>
      </c>
      <c r="C51" s="27" t="s">
        <v>79</v>
      </c>
      <c r="D51" s="467">
        <v>3159795</v>
      </c>
      <c r="E51" s="440">
        <v>5279653</v>
      </c>
      <c r="F51" s="33">
        <v>3345539</v>
      </c>
      <c r="G51" s="33">
        <v>5570591</v>
      </c>
      <c r="H51" s="472">
        <v>3655002</v>
      </c>
      <c r="I51" s="442">
        <v>5964311</v>
      </c>
      <c r="J51" s="33">
        <v>3438590</v>
      </c>
      <c r="K51" s="33">
        <v>5167911</v>
      </c>
      <c r="L51" s="472">
        <f>L$119</f>
        <v>2486432</v>
      </c>
      <c r="M51" s="442">
        <f>M$119</f>
        <v>5149248</v>
      </c>
      <c r="N51" s="472">
        <f>N$119</f>
        <v>2658985</v>
      </c>
      <c r="O51" s="442">
        <f>O$119</f>
        <v>4640018</v>
      </c>
      <c r="P51" s="472">
        <v>2229293</v>
      </c>
      <c r="Q51" s="442">
        <v>5075794</v>
      </c>
      <c r="R51" s="442">
        <v>21441.94</v>
      </c>
      <c r="S51" s="442">
        <v>35341.03</v>
      </c>
      <c r="T51" s="442">
        <v>14195.73</v>
      </c>
      <c r="U51" s="442">
        <v>44589.52</v>
      </c>
      <c r="V51" s="442">
        <v>10174</v>
      </c>
      <c r="W51" s="442">
        <v>48453</v>
      </c>
      <c r="X51" s="442">
        <v>7947.6</v>
      </c>
      <c r="Y51" s="442">
        <v>41952.7</v>
      </c>
    </row>
    <row r="52" spans="1:25">
      <c r="A52" s="205"/>
      <c r="B52" s="27">
        <v>227</v>
      </c>
      <c r="C52" s="27" t="s">
        <v>124</v>
      </c>
      <c r="D52" s="467">
        <v>1987521</v>
      </c>
      <c r="E52" s="440">
        <v>4634649</v>
      </c>
      <c r="F52" s="33">
        <v>1902510</v>
      </c>
      <c r="G52" s="33">
        <v>5153952</v>
      </c>
      <c r="H52" s="472">
        <v>2039309</v>
      </c>
      <c r="I52" s="442">
        <v>5424884</v>
      </c>
      <c r="J52" s="33">
        <v>1807612</v>
      </c>
      <c r="K52" s="33">
        <v>4963773</v>
      </c>
      <c r="L52" s="472">
        <f>SUM(L129,L131:L133)</f>
        <v>1779312</v>
      </c>
      <c r="M52" s="442">
        <f>SUM(M129,M131:M133)</f>
        <v>4559531</v>
      </c>
      <c r="N52" s="472">
        <f>SUM(N129,N131:N133)</f>
        <v>1157752</v>
      </c>
      <c r="O52" s="442">
        <f>SUM(O129,O131:O133)</f>
        <v>4602991</v>
      </c>
      <c r="P52" s="472">
        <v>1656804</v>
      </c>
      <c r="Q52" s="442">
        <v>4207834</v>
      </c>
      <c r="R52" s="442">
        <v>7895.79</v>
      </c>
      <c r="S52" s="442">
        <v>33336.230000000003</v>
      </c>
      <c r="T52" s="442">
        <v>10941.84</v>
      </c>
      <c r="U52" s="442">
        <v>36489.86</v>
      </c>
      <c r="V52" s="442">
        <v>16608</v>
      </c>
      <c r="W52" s="442">
        <v>34109</v>
      </c>
      <c r="X52" s="442">
        <v>11373.42</v>
      </c>
      <c r="Y52" s="442">
        <v>30338.9</v>
      </c>
    </row>
    <row r="53" spans="1:25">
      <c r="A53" s="205"/>
      <c r="B53" s="27">
        <v>229</v>
      </c>
      <c r="C53" s="27" t="s">
        <v>125</v>
      </c>
      <c r="D53" s="467">
        <v>5070060</v>
      </c>
      <c r="E53" s="440">
        <v>7567510</v>
      </c>
      <c r="F53" s="33">
        <v>6793853</v>
      </c>
      <c r="G53" s="33">
        <v>7418311</v>
      </c>
      <c r="H53" s="472">
        <v>6599050</v>
      </c>
      <c r="I53" s="442">
        <v>7369594</v>
      </c>
      <c r="J53" s="33">
        <v>4924291</v>
      </c>
      <c r="K53" s="33">
        <v>8077215</v>
      </c>
      <c r="L53" s="472">
        <f>SUM(L118,L120:L122)</f>
        <v>5183002</v>
      </c>
      <c r="M53" s="442">
        <f>SUM(M118,M120:M122)</f>
        <v>7349460</v>
      </c>
      <c r="N53" s="472">
        <f>SUM(N118,N120:N122)</f>
        <v>4303371</v>
      </c>
      <c r="O53" s="442">
        <f>SUM(O118,O120:O122)</f>
        <v>6594476</v>
      </c>
      <c r="P53" s="472">
        <v>4499440</v>
      </c>
      <c r="Q53" s="442">
        <v>6920646</v>
      </c>
      <c r="R53" s="442">
        <v>54966.92</v>
      </c>
      <c r="S53" s="442">
        <v>52375.41</v>
      </c>
      <c r="T53" s="442">
        <v>92874.03</v>
      </c>
      <c r="U53" s="442">
        <v>62382.41</v>
      </c>
      <c r="V53" s="442">
        <v>57952</v>
      </c>
      <c r="W53" s="442">
        <v>68261</v>
      </c>
      <c r="X53" s="442">
        <v>63181.55</v>
      </c>
      <c r="Y53" s="442">
        <v>64231.01</v>
      </c>
    </row>
    <row r="54" spans="1:25">
      <c r="A54" s="205"/>
      <c r="B54" s="35">
        <v>464</v>
      </c>
      <c r="C54" s="35" t="s">
        <v>93</v>
      </c>
      <c r="D54" s="467">
        <v>1273431</v>
      </c>
      <c r="E54" s="440">
        <v>4765386</v>
      </c>
      <c r="F54" s="33">
        <v>1336746</v>
      </c>
      <c r="G54" s="33">
        <v>4151092</v>
      </c>
      <c r="H54" s="472">
        <v>1433863</v>
      </c>
      <c r="I54" s="442">
        <v>4777226</v>
      </c>
      <c r="J54" s="33">
        <v>1532407</v>
      </c>
      <c r="K54" s="33">
        <v>4815452</v>
      </c>
      <c r="L54" s="472">
        <f t="shared" ref="L54:O55" si="38">L123</f>
        <v>1412565</v>
      </c>
      <c r="M54" s="442">
        <f t="shared" si="38"/>
        <v>4621629</v>
      </c>
      <c r="N54" s="472">
        <f t="shared" si="38"/>
        <v>1556966</v>
      </c>
      <c r="O54" s="442">
        <f t="shared" si="38"/>
        <v>4641856</v>
      </c>
      <c r="P54" s="472">
        <v>1655294</v>
      </c>
      <c r="Q54" s="442">
        <v>5122613</v>
      </c>
      <c r="R54" s="442">
        <v>14870.07</v>
      </c>
      <c r="S54" s="442">
        <v>32156.65</v>
      </c>
      <c r="T54" s="442">
        <v>15679.4</v>
      </c>
      <c r="U54" s="442">
        <v>33725.65</v>
      </c>
      <c r="V54" s="442">
        <v>40782</v>
      </c>
      <c r="W54" s="442">
        <v>51261</v>
      </c>
      <c r="X54" s="442">
        <v>33862.800000000003</v>
      </c>
      <c r="Y54" s="442">
        <v>44139.49</v>
      </c>
    </row>
    <row r="55" spans="1:25">
      <c r="A55" s="205"/>
      <c r="B55" s="35">
        <v>481</v>
      </c>
      <c r="C55" s="35" t="s">
        <v>94</v>
      </c>
      <c r="D55" s="467">
        <v>397790</v>
      </c>
      <c r="E55" s="440">
        <v>1241778</v>
      </c>
      <c r="F55" s="33">
        <v>744109</v>
      </c>
      <c r="G55" s="33">
        <v>1342013</v>
      </c>
      <c r="H55" s="472">
        <v>416171</v>
      </c>
      <c r="I55" s="442">
        <v>1382953</v>
      </c>
      <c r="J55" s="33">
        <v>447211</v>
      </c>
      <c r="K55" s="33">
        <v>1373752</v>
      </c>
      <c r="L55" s="472">
        <f t="shared" si="38"/>
        <v>478048</v>
      </c>
      <c r="M55" s="442">
        <f t="shared" si="38"/>
        <v>1308170</v>
      </c>
      <c r="N55" s="472">
        <f t="shared" si="38"/>
        <v>193783</v>
      </c>
      <c r="O55" s="442">
        <f t="shared" si="38"/>
        <v>1126039</v>
      </c>
      <c r="P55" s="472">
        <v>127581</v>
      </c>
      <c r="Q55" s="442">
        <v>1100333</v>
      </c>
      <c r="R55" s="442">
        <v>1326.12</v>
      </c>
      <c r="S55" s="442">
        <v>8727.52</v>
      </c>
      <c r="T55" s="442">
        <v>1414.5</v>
      </c>
      <c r="U55" s="442">
        <v>9753.2199999999993</v>
      </c>
      <c r="V55" s="442">
        <v>935</v>
      </c>
      <c r="W55" s="442">
        <v>10751</v>
      </c>
      <c r="X55" s="442">
        <v>1103.52</v>
      </c>
      <c r="Y55" s="442">
        <v>8140.01</v>
      </c>
    </row>
    <row r="56" spans="1:25">
      <c r="A56" s="205"/>
      <c r="B56" s="35">
        <v>501</v>
      </c>
      <c r="C56" s="35" t="s">
        <v>136</v>
      </c>
      <c r="D56" s="467">
        <v>740202</v>
      </c>
      <c r="E56" s="440">
        <v>1854076</v>
      </c>
      <c r="F56" s="33">
        <v>888013</v>
      </c>
      <c r="G56" s="33">
        <v>2015907</v>
      </c>
      <c r="H56" s="472">
        <v>1090940.2673963648</v>
      </c>
      <c r="I56" s="442">
        <v>1837973.1849115808</v>
      </c>
      <c r="J56" s="33">
        <v>533479</v>
      </c>
      <c r="K56" s="33">
        <v>1947828</v>
      </c>
      <c r="L56" s="472">
        <f>SUM(L125:L128)</f>
        <v>281733</v>
      </c>
      <c r="M56" s="442">
        <f>SUM(M125:M128)</f>
        <v>1921666</v>
      </c>
      <c r="N56" s="472">
        <f>SUM(N125:N128)</f>
        <v>508359</v>
      </c>
      <c r="O56" s="442">
        <f>SUM(O125:O128)</f>
        <v>1596215</v>
      </c>
      <c r="P56" s="472">
        <v>445426</v>
      </c>
      <c r="Q56" s="442">
        <v>1780294</v>
      </c>
      <c r="R56" s="442">
        <v>5501.57</v>
      </c>
      <c r="S56" s="442">
        <v>12328.57</v>
      </c>
      <c r="T56" s="442">
        <v>6984.67</v>
      </c>
      <c r="U56" s="442">
        <v>12088.65</v>
      </c>
      <c r="V56" s="442">
        <v>2587</v>
      </c>
      <c r="W56" s="442">
        <v>13539</v>
      </c>
      <c r="X56" s="442">
        <v>1988.82</v>
      </c>
      <c r="Y56" s="442">
        <v>11117.26</v>
      </c>
    </row>
    <row r="57" spans="1:25">
      <c r="A57" s="205" t="s">
        <v>116</v>
      </c>
      <c r="B57" s="27"/>
      <c r="C57" s="27" t="s">
        <v>60</v>
      </c>
      <c r="D57" s="467">
        <v>26410501</v>
      </c>
      <c r="E57" s="440">
        <v>21793210</v>
      </c>
      <c r="F57" s="433">
        <v>27514459</v>
      </c>
      <c r="G57" s="433">
        <v>22700933</v>
      </c>
      <c r="H57" s="467">
        <v>24214210</v>
      </c>
      <c r="I57" s="440">
        <v>24032605</v>
      </c>
      <c r="J57" s="433">
        <v>22990565</v>
      </c>
      <c r="K57" s="433">
        <v>23086201</v>
      </c>
      <c r="L57" s="467">
        <f t="shared" ref="L57:O57" si="39">SUM(L58:L62)</f>
        <v>16921352</v>
      </c>
      <c r="M57" s="440">
        <f t="shared" si="39"/>
        <v>21958483</v>
      </c>
      <c r="N57" s="467">
        <f t="shared" si="39"/>
        <v>15767586</v>
      </c>
      <c r="O57" s="440">
        <f t="shared" si="39"/>
        <v>20179168</v>
      </c>
      <c r="P57" s="467">
        <f t="shared" ref="P57:W57" si="40">SUM(P58:P62)</f>
        <v>13580283</v>
      </c>
      <c r="Q57" s="440">
        <f t="shared" si="40"/>
        <v>21305751</v>
      </c>
      <c r="R57" s="440">
        <f t="shared" si="40"/>
        <v>130445.52</v>
      </c>
      <c r="S57" s="440">
        <f t="shared" si="40"/>
        <v>169666.75000000003</v>
      </c>
      <c r="T57" s="440">
        <f t="shared" si="40"/>
        <v>134212.66999999998</v>
      </c>
      <c r="U57" s="440">
        <f t="shared" si="40"/>
        <v>183336.94</v>
      </c>
      <c r="V57" s="440">
        <f t="shared" si="40"/>
        <v>137026</v>
      </c>
      <c r="W57" s="440">
        <f t="shared" si="40"/>
        <v>182769</v>
      </c>
      <c r="X57" s="440">
        <v>111148.54</v>
      </c>
      <c r="Y57" s="440">
        <v>153945.85</v>
      </c>
    </row>
    <row r="58" spans="1:25">
      <c r="A58" s="205"/>
      <c r="B58" s="27">
        <v>209</v>
      </c>
      <c r="C58" s="27" t="s">
        <v>140</v>
      </c>
      <c r="D58" s="467">
        <v>15727569</v>
      </c>
      <c r="E58" s="440">
        <v>10690436</v>
      </c>
      <c r="F58" s="33">
        <v>16144705</v>
      </c>
      <c r="G58" s="33">
        <v>11610760</v>
      </c>
      <c r="H58" s="472">
        <v>14956741</v>
      </c>
      <c r="I58" s="442">
        <v>11542260</v>
      </c>
      <c r="J58" s="33">
        <v>14859595</v>
      </c>
      <c r="K58" s="33">
        <v>11641975</v>
      </c>
      <c r="L58" s="472">
        <f>SUM(L135:L137,L139:L141)</f>
        <v>11974042</v>
      </c>
      <c r="M58" s="442">
        <f>SUM(M135:M137,M139:M141)</f>
        <v>10610055</v>
      </c>
      <c r="N58" s="472">
        <f>SUM(N135:N137,N139:N141)</f>
        <v>10946866</v>
      </c>
      <c r="O58" s="442">
        <f>SUM(O135:O137,O139:O141)</f>
        <v>9612071</v>
      </c>
      <c r="P58" s="472">
        <v>9262884</v>
      </c>
      <c r="Q58" s="442">
        <v>10378570</v>
      </c>
      <c r="R58" s="442">
        <v>78334.11</v>
      </c>
      <c r="S58" s="442">
        <v>81188.710000000006</v>
      </c>
      <c r="T58" s="442">
        <v>77754.47</v>
      </c>
      <c r="U58" s="442">
        <v>93468.73</v>
      </c>
      <c r="V58" s="442">
        <v>79239</v>
      </c>
      <c r="W58" s="442">
        <v>91411</v>
      </c>
      <c r="X58" s="442">
        <v>74488.289999999994</v>
      </c>
      <c r="Y58" s="442">
        <v>78522.740000000005</v>
      </c>
    </row>
    <row r="59" spans="1:25">
      <c r="A59" s="205"/>
      <c r="B59" s="27">
        <v>222</v>
      </c>
      <c r="C59" s="27" t="s">
        <v>126</v>
      </c>
      <c r="D59" s="467">
        <v>6019831</v>
      </c>
      <c r="E59" s="440">
        <v>2857095</v>
      </c>
      <c r="F59" s="33">
        <v>5963637</v>
      </c>
      <c r="G59" s="33">
        <v>2978805</v>
      </c>
      <c r="H59" s="472">
        <v>5101489</v>
      </c>
      <c r="I59" s="442">
        <v>3566022</v>
      </c>
      <c r="J59" s="33">
        <v>4530795</v>
      </c>
      <c r="K59" s="33">
        <v>2904761</v>
      </c>
      <c r="L59" s="472">
        <f>SUM(L146:L149)</f>
        <v>1920730</v>
      </c>
      <c r="M59" s="442">
        <f>SUM(M146:M149)</f>
        <v>2648193</v>
      </c>
      <c r="N59" s="472">
        <f>SUM(N146:N149)</f>
        <v>1850601</v>
      </c>
      <c r="O59" s="442">
        <f>SUM(O146:O149)</f>
        <v>2563581</v>
      </c>
      <c r="P59" s="472">
        <v>1758946</v>
      </c>
      <c r="Q59" s="442">
        <v>2668980</v>
      </c>
      <c r="R59" s="442">
        <v>32491.64</v>
      </c>
      <c r="S59" s="442">
        <v>22278.92</v>
      </c>
      <c r="T59" s="442">
        <v>35150.9</v>
      </c>
      <c r="U59" s="442">
        <v>25343.47</v>
      </c>
      <c r="V59" s="442">
        <v>32162</v>
      </c>
      <c r="W59" s="442">
        <v>23930</v>
      </c>
      <c r="X59" s="442">
        <v>18919.43</v>
      </c>
      <c r="Y59" s="442">
        <v>20540.18</v>
      </c>
    </row>
    <row r="60" spans="1:25">
      <c r="A60" s="205"/>
      <c r="B60" s="27">
        <v>225</v>
      </c>
      <c r="C60" s="27" t="s">
        <v>127</v>
      </c>
      <c r="D60" s="467">
        <v>2330086</v>
      </c>
      <c r="E60" s="440">
        <v>4194079</v>
      </c>
      <c r="F60" s="33">
        <v>2548729</v>
      </c>
      <c r="G60" s="33">
        <v>4342401</v>
      </c>
      <c r="H60" s="472">
        <v>2368632</v>
      </c>
      <c r="I60" s="442">
        <v>5220670</v>
      </c>
      <c r="J60" s="33">
        <v>2309049</v>
      </c>
      <c r="K60" s="33">
        <v>4851141</v>
      </c>
      <c r="L60" s="472">
        <f>SUM(L150:L153)</f>
        <v>1889758</v>
      </c>
      <c r="M60" s="442">
        <f>SUM(M150:M153)</f>
        <v>5351160</v>
      </c>
      <c r="N60" s="472">
        <f>SUM(N150:N153)</f>
        <v>1864941</v>
      </c>
      <c r="O60" s="442">
        <f>SUM(O150:O153)</f>
        <v>4900352</v>
      </c>
      <c r="P60" s="472">
        <v>1529141</v>
      </c>
      <c r="Q60" s="442">
        <v>5215582</v>
      </c>
      <c r="R60" s="442">
        <v>14484.75</v>
      </c>
      <c r="S60" s="442">
        <v>42857.39</v>
      </c>
      <c r="T60" s="442">
        <v>16600.28</v>
      </c>
      <c r="U60" s="442">
        <v>41613.82</v>
      </c>
      <c r="V60" s="442">
        <v>19928</v>
      </c>
      <c r="W60" s="442">
        <v>43030</v>
      </c>
      <c r="X60" s="442">
        <v>13164.65</v>
      </c>
      <c r="Y60" s="442">
        <v>36973.75</v>
      </c>
    </row>
    <row r="61" spans="1:25">
      <c r="A61" s="205"/>
      <c r="B61" s="27">
        <v>585</v>
      </c>
      <c r="C61" s="27" t="s">
        <v>128</v>
      </c>
      <c r="D61" s="467">
        <v>723386</v>
      </c>
      <c r="E61" s="440">
        <v>2346375</v>
      </c>
      <c r="F61" s="33">
        <v>1000174</v>
      </c>
      <c r="G61" s="33">
        <v>2059737</v>
      </c>
      <c r="H61" s="472">
        <v>488201</v>
      </c>
      <c r="I61" s="442">
        <v>2058815</v>
      </c>
      <c r="J61" s="33">
        <v>475936</v>
      </c>
      <c r="K61" s="33">
        <v>2098229</v>
      </c>
      <c r="L61" s="472">
        <f>SUM(L138,L142,L144)</f>
        <v>351342</v>
      </c>
      <c r="M61" s="442">
        <f>SUM(M138,M142,M144)</f>
        <v>1921100</v>
      </c>
      <c r="N61" s="472">
        <f>SUM(N138,N142,N144)</f>
        <v>334729</v>
      </c>
      <c r="O61" s="442">
        <f>SUM(O138,O142,O144)</f>
        <v>1760262</v>
      </c>
      <c r="P61" s="472">
        <v>300610</v>
      </c>
      <c r="Q61" s="442">
        <v>1745936</v>
      </c>
      <c r="R61" s="442">
        <v>2039.66</v>
      </c>
      <c r="S61" s="442">
        <v>12086.88</v>
      </c>
      <c r="T61" s="442">
        <v>1920.25</v>
      </c>
      <c r="U61" s="442">
        <v>13227.6</v>
      </c>
      <c r="V61" s="442">
        <v>1873</v>
      </c>
      <c r="W61" s="442">
        <v>13803</v>
      </c>
      <c r="X61" s="442">
        <v>2701.97</v>
      </c>
      <c r="Y61" s="442">
        <v>9349.39</v>
      </c>
    </row>
    <row r="62" spans="1:25">
      <c r="A62" s="205"/>
      <c r="B62" s="27">
        <v>586</v>
      </c>
      <c r="C62" s="27" t="s">
        <v>129</v>
      </c>
      <c r="D62" s="467">
        <v>1609629</v>
      </c>
      <c r="E62" s="440">
        <v>1705225</v>
      </c>
      <c r="F62" s="33">
        <v>1857214</v>
      </c>
      <c r="G62" s="33">
        <v>1709230</v>
      </c>
      <c r="H62" s="472">
        <v>1299147</v>
      </c>
      <c r="I62" s="442">
        <v>1644838</v>
      </c>
      <c r="J62" s="33">
        <v>815190</v>
      </c>
      <c r="K62" s="33">
        <v>1590095</v>
      </c>
      <c r="L62" s="472">
        <f>SUM(L143,L145)</f>
        <v>785480</v>
      </c>
      <c r="M62" s="442">
        <f>SUM(M143,M145)</f>
        <v>1427975</v>
      </c>
      <c r="N62" s="472">
        <f>SUM(N143,N145)</f>
        <v>770449</v>
      </c>
      <c r="O62" s="442">
        <f>SUM(O143,O145)</f>
        <v>1342902</v>
      </c>
      <c r="P62" s="472">
        <v>728702</v>
      </c>
      <c r="Q62" s="442">
        <v>1296683</v>
      </c>
      <c r="R62" s="442">
        <v>3095.36</v>
      </c>
      <c r="S62" s="442">
        <v>11254.85</v>
      </c>
      <c r="T62" s="442">
        <v>2786.77</v>
      </c>
      <c r="U62" s="442">
        <v>9683.32</v>
      </c>
      <c r="V62" s="442">
        <v>3824</v>
      </c>
      <c r="W62" s="442">
        <v>10595</v>
      </c>
      <c r="X62" s="442">
        <v>1874.2</v>
      </c>
      <c r="Y62" s="442">
        <v>8559.7900000000009</v>
      </c>
    </row>
    <row r="63" spans="1:25">
      <c r="A63" s="205" t="s">
        <v>116</v>
      </c>
      <c r="B63" s="27"/>
      <c r="C63" s="27" t="s">
        <v>61</v>
      </c>
      <c r="D63" s="467">
        <v>7617504</v>
      </c>
      <c r="E63" s="440">
        <v>10365824</v>
      </c>
      <c r="F63" s="433">
        <v>5407409</v>
      </c>
      <c r="G63" s="433">
        <v>11101993</v>
      </c>
      <c r="H63" s="467">
        <v>5081559</v>
      </c>
      <c r="I63" s="440">
        <v>12412386</v>
      </c>
      <c r="J63" s="433">
        <v>5263452</v>
      </c>
      <c r="K63" s="433">
        <v>12091077</v>
      </c>
      <c r="L63" s="467">
        <f t="shared" ref="L63:Q63" si="41">SUM(L64:L65)</f>
        <v>4532513</v>
      </c>
      <c r="M63" s="440">
        <f t="shared" si="41"/>
        <v>12180445</v>
      </c>
      <c r="N63" s="467">
        <f t="shared" si="41"/>
        <v>3878443</v>
      </c>
      <c r="O63" s="440">
        <f t="shared" si="41"/>
        <v>11470688</v>
      </c>
      <c r="P63" s="467">
        <f t="shared" si="41"/>
        <v>4864400</v>
      </c>
      <c r="Q63" s="440">
        <f t="shared" si="41"/>
        <v>11355952</v>
      </c>
      <c r="R63" s="440">
        <f t="shared" ref="R63:W63" si="42">SUM(R64:R65)</f>
        <v>32943.120000000003</v>
      </c>
      <c r="S63" s="440">
        <f t="shared" si="42"/>
        <v>92872.37</v>
      </c>
      <c r="T63" s="440">
        <f t="shared" si="42"/>
        <v>51667.560000000005</v>
      </c>
      <c r="U63" s="440">
        <f t="shared" si="42"/>
        <v>101738.06</v>
      </c>
      <c r="V63" s="440">
        <f t="shared" si="42"/>
        <v>61558</v>
      </c>
      <c r="W63" s="440">
        <f t="shared" si="42"/>
        <v>111106</v>
      </c>
      <c r="X63" s="440">
        <v>55280.47</v>
      </c>
      <c r="Y63" s="440">
        <v>112944.62</v>
      </c>
    </row>
    <row r="64" spans="1:25">
      <c r="A64" s="205"/>
      <c r="B64" s="27">
        <v>221</v>
      </c>
      <c r="C64" s="27" t="s">
        <v>244</v>
      </c>
      <c r="D64" s="467">
        <v>2183813</v>
      </c>
      <c r="E64" s="440">
        <v>3781911</v>
      </c>
      <c r="F64" s="33">
        <v>2004058</v>
      </c>
      <c r="G64" s="33">
        <v>4120825</v>
      </c>
      <c r="H64" s="472">
        <v>1497284</v>
      </c>
      <c r="I64" s="442">
        <v>5080315</v>
      </c>
      <c r="J64" s="33">
        <v>1816857</v>
      </c>
      <c r="K64" s="33">
        <v>4930141</v>
      </c>
      <c r="L64" s="472">
        <f>SUM(L155)</f>
        <v>1470501</v>
      </c>
      <c r="M64" s="442">
        <f>SUM(M155)</f>
        <v>5216741</v>
      </c>
      <c r="N64" s="472">
        <f>SUM(N155)</f>
        <v>1223603</v>
      </c>
      <c r="O64" s="442">
        <f>SUM(O155)</f>
        <v>4871225</v>
      </c>
      <c r="P64" s="472">
        <v>1742171</v>
      </c>
      <c r="Q64" s="442">
        <v>4629348</v>
      </c>
      <c r="R64" s="442">
        <v>13448.08</v>
      </c>
      <c r="S64" s="442">
        <v>41295.919999999998</v>
      </c>
      <c r="T64" s="442">
        <v>14705.33</v>
      </c>
      <c r="U64" s="442">
        <v>41170.980000000003</v>
      </c>
      <c r="V64" s="442">
        <v>8528</v>
      </c>
      <c r="W64" s="442">
        <v>47106</v>
      </c>
      <c r="X64" s="442">
        <v>13352.84</v>
      </c>
      <c r="Y64" s="442">
        <v>54366.23</v>
      </c>
    </row>
    <row r="65" spans="1:25">
      <c r="A65" s="205"/>
      <c r="B65" s="27">
        <v>223</v>
      </c>
      <c r="C65" s="27" t="s">
        <v>130</v>
      </c>
      <c r="D65" s="467">
        <v>5433691</v>
      </c>
      <c r="E65" s="440">
        <v>6583913</v>
      </c>
      <c r="F65" s="33">
        <v>3403351</v>
      </c>
      <c r="G65" s="33">
        <v>6981168</v>
      </c>
      <c r="H65" s="472">
        <v>3584275</v>
      </c>
      <c r="I65" s="442">
        <v>7332071</v>
      </c>
      <c r="J65" s="33">
        <v>3446595</v>
      </c>
      <c r="K65" s="33">
        <v>7160936</v>
      </c>
      <c r="L65" s="472">
        <f>SUM(L156:L161)</f>
        <v>3062012</v>
      </c>
      <c r="M65" s="442">
        <f>SUM(M156:M161)</f>
        <v>6963704</v>
      </c>
      <c r="N65" s="472">
        <f>SUM(N156:N161)</f>
        <v>2654840</v>
      </c>
      <c r="O65" s="442">
        <f>SUM(O156:O161)</f>
        <v>6599463</v>
      </c>
      <c r="P65" s="472">
        <v>3122229</v>
      </c>
      <c r="Q65" s="442">
        <v>6726604</v>
      </c>
      <c r="R65" s="442">
        <v>19495.04</v>
      </c>
      <c r="S65" s="442">
        <v>51576.45</v>
      </c>
      <c r="T65" s="442">
        <v>36962.230000000003</v>
      </c>
      <c r="U65" s="442">
        <v>60567.08</v>
      </c>
      <c r="V65" s="442">
        <v>53030</v>
      </c>
      <c r="W65" s="442">
        <v>64000</v>
      </c>
      <c r="X65" s="442">
        <v>41927.629999999997</v>
      </c>
      <c r="Y65" s="442">
        <v>58578.39</v>
      </c>
    </row>
    <row r="66" spans="1:25">
      <c r="A66" s="205" t="s">
        <v>116</v>
      </c>
      <c r="B66" s="27"/>
      <c r="C66" s="27" t="s">
        <v>62</v>
      </c>
      <c r="D66" s="467">
        <v>21946132</v>
      </c>
      <c r="E66" s="440">
        <v>16492552</v>
      </c>
      <c r="F66" s="433">
        <v>21377181</v>
      </c>
      <c r="G66" s="433">
        <v>17968080</v>
      </c>
      <c r="H66" s="467">
        <v>23122021</v>
      </c>
      <c r="I66" s="440">
        <v>20003821</v>
      </c>
      <c r="J66" s="433">
        <v>20786466</v>
      </c>
      <c r="K66" s="433">
        <v>19109505</v>
      </c>
      <c r="L66" s="467">
        <f t="shared" ref="L66:Q66" si="43">SUM(L67:L69)</f>
        <v>13678741</v>
      </c>
      <c r="M66" s="440">
        <f t="shared" si="43"/>
        <v>17212264</v>
      </c>
      <c r="N66" s="467">
        <f t="shared" si="43"/>
        <v>13579405</v>
      </c>
      <c r="O66" s="440">
        <f t="shared" si="43"/>
        <v>15722422</v>
      </c>
      <c r="P66" s="467">
        <f t="shared" si="43"/>
        <v>12193307</v>
      </c>
      <c r="Q66" s="440">
        <f t="shared" si="43"/>
        <v>15081214</v>
      </c>
      <c r="R66" s="440">
        <f t="shared" ref="R66:W66" si="44">SUM(R67:R69)</f>
        <v>77707.83</v>
      </c>
      <c r="S66" s="440">
        <f t="shared" si="44"/>
        <v>124674.66</v>
      </c>
      <c r="T66" s="440">
        <f t="shared" si="44"/>
        <v>90397.169999999984</v>
      </c>
      <c r="U66" s="440">
        <f t="shared" si="44"/>
        <v>132007.89000000001</v>
      </c>
      <c r="V66" s="440">
        <f t="shared" si="44"/>
        <v>101617</v>
      </c>
      <c r="W66" s="440">
        <f t="shared" si="44"/>
        <v>138034</v>
      </c>
      <c r="X66" s="440">
        <v>76622.039999999994</v>
      </c>
      <c r="Y66" s="440">
        <v>123788.56</v>
      </c>
    </row>
    <row r="67" spans="1:25">
      <c r="A67" s="205"/>
      <c r="B67" s="27">
        <v>205</v>
      </c>
      <c r="C67" s="27" t="s">
        <v>137</v>
      </c>
      <c r="D67" s="467">
        <v>11807595</v>
      </c>
      <c r="E67" s="440">
        <v>6218598</v>
      </c>
      <c r="F67" s="33">
        <v>10932563</v>
      </c>
      <c r="G67" s="33">
        <v>6303108</v>
      </c>
      <c r="H67" s="472">
        <v>10283272</v>
      </c>
      <c r="I67" s="442">
        <v>6351945</v>
      </c>
      <c r="J67" s="33">
        <v>10149937</v>
      </c>
      <c r="K67" s="33">
        <v>5624486</v>
      </c>
      <c r="L67" s="472">
        <f>SUM(L163,L168)</f>
        <v>5286543</v>
      </c>
      <c r="M67" s="442">
        <f>SUM(M163,M168)</f>
        <v>5360504</v>
      </c>
      <c r="N67" s="472">
        <f>SUM(N163,N168)</f>
        <v>5001856</v>
      </c>
      <c r="O67" s="442">
        <f>SUM(O163,O168)</f>
        <v>5263712</v>
      </c>
      <c r="P67" s="472">
        <v>4235140</v>
      </c>
      <c r="Q67" s="442">
        <v>4958599</v>
      </c>
      <c r="R67" s="442">
        <v>38330.879999999997</v>
      </c>
      <c r="S67" s="442">
        <v>45931.79</v>
      </c>
      <c r="T67" s="442">
        <v>37862.839999999997</v>
      </c>
      <c r="U67" s="442">
        <v>40044.29</v>
      </c>
      <c r="V67" s="442">
        <v>50894</v>
      </c>
      <c r="W67" s="442">
        <v>44433</v>
      </c>
      <c r="X67" s="442">
        <v>30492.18</v>
      </c>
      <c r="Y67" s="442">
        <v>41925.550000000003</v>
      </c>
    </row>
    <row r="68" spans="1:25">
      <c r="A68" s="205"/>
      <c r="B68" s="27">
        <v>224</v>
      </c>
      <c r="C68" s="27" t="s">
        <v>131</v>
      </c>
      <c r="D68" s="467">
        <v>8215070</v>
      </c>
      <c r="E68" s="440">
        <v>5865637</v>
      </c>
      <c r="F68" s="33">
        <v>8310502</v>
      </c>
      <c r="G68" s="33">
        <v>6376430</v>
      </c>
      <c r="H68" s="472">
        <v>10596613</v>
      </c>
      <c r="I68" s="442">
        <v>7884407</v>
      </c>
      <c r="J68" s="33">
        <v>7717273</v>
      </c>
      <c r="K68" s="33">
        <v>7295664</v>
      </c>
      <c r="L68" s="472">
        <f>SUM(L170:L173)</f>
        <v>6376052</v>
      </c>
      <c r="M68" s="442">
        <f>SUM(M170:M173)</f>
        <v>6176878</v>
      </c>
      <c r="N68" s="472">
        <f>SUM(N170:N173)</f>
        <v>6598052</v>
      </c>
      <c r="O68" s="442">
        <f>SUM(O170:O173)</f>
        <v>5927766</v>
      </c>
      <c r="P68" s="472">
        <v>5817611</v>
      </c>
      <c r="Q68" s="442">
        <v>5506151</v>
      </c>
      <c r="R68" s="442">
        <v>32236.43</v>
      </c>
      <c r="S68" s="442">
        <v>42930.6</v>
      </c>
      <c r="T68" s="442">
        <v>37898.21</v>
      </c>
      <c r="U68" s="442">
        <v>48629.35</v>
      </c>
      <c r="V68" s="442">
        <v>35892</v>
      </c>
      <c r="W68" s="442">
        <v>49106</v>
      </c>
      <c r="X68" s="442">
        <v>32527.74</v>
      </c>
      <c r="Y68" s="442">
        <v>42980.73</v>
      </c>
    </row>
    <row r="69" spans="1:25">
      <c r="A69" s="215"/>
      <c r="B69" s="28">
        <v>226</v>
      </c>
      <c r="C69" s="28" t="s">
        <v>132</v>
      </c>
      <c r="D69" s="468">
        <v>1923467</v>
      </c>
      <c r="E69" s="447">
        <v>4408317</v>
      </c>
      <c r="F69" s="435">
        <v>2134116</v>
      </c>
      <c r="G69" s="435">
        <v>5288542</v>
      </c>
      <c r="H69" s="473">
        <v>2242136</v>
      </c>
      <c r="I69" s="443">
        <v>5767469</v>
      </c>
      <c r="J69" s="435">
        <v>2919256</v>
      </c>
      <c r="K69" s="435">
        <v>6189355</v>
      </c>
      <c r="L69" s="473">
        <f>SUM(L164:L167,L169)</f>
        <v>2016146</v>
      </c>
      <c r="M69" s="443">
        <f>SUM(M164:M167,M169)</f>
        <v>5674882</v>
      </c>
      <c r="N69" s="473">
        <f>SUM(N164:N167,N169)</f>
        <v>1979497</v>
      </c>
      <c r="O69" s="443">
        <f>SUM(O164:O167,O169)</f>
        <v>4530944</v>
      </c>
      <c r="P69" s="473">
        <v>2140556</v>
      </c>
      <c r="Q69" s="443">
        <v>4616464</v>
      </c>
      <c r="R69" s="443">
        <v>7140.52</v>
      </c>
      <c r="S69" s="443">
        <v>35812.269999999997</v>
      </c>
      <c r="T69" s="443">
        <v>14636.12</v>
      </c>
      <c r="U69" s="443">
        <v>43334.25</v>
      </c>
      <c r="V69" s="443">
        <v>14831</v>
      </c>
      <c r="W69" s="443">
        <v>44495</v>
      </c>
      <c r="X69" s="443">
        <v>13602.12</v>
      </c>
      <c r="Y69" s="443">
        <v>38882.28</v>
      </c>
    </row>
    <row r="70" spans="1:25">
      <c r="A70" s="33" t="s">
        <v>670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</row>
    <row r="71" spans="1: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1:25">
      <c r="A72" s="29"/>
      <c r="B72" s="29"/>
      <c r="C72" s="29"/>
      <c r="D72" s="29" t="s">
        <v>216</v>
      </c>
      <c r="E72" s="204"/>
      <c r="F72" s="29" t="s">
        <v>218</v>
      </c>
      <c r="G72" s="204"/>
      <c r="H72" s="29" t="s">
        <v>221</v>
      </c>
      <c r="I72" s="204"/>
      <c r="J72" s="29" t="s">
        <v>223</v>
      </c>
      <c r="K72" s="204"/>
      <c r="L72" s="29" t="s">
        <v>98</v>
      </c>
      <c r="M72" s="204"/>
      <c r="N72" s="29" t="s">
        <v>100</v>
      </c>
      <c r="O72" s="204"/>
    </row>
    <row r="73" spans="1:25">
      <c r="A73" s="27"/>
      <c r="B73" s="27"/>
      <c r="C73" s="27"/>
      <c r="D73" s="437">
        <v>1990</v>
      </c>
      <c r="E73" s="438"/>
      <c r="F73" s="437">
        <v>1993</v>
      </c>
      <c r="G73" s="438"/>
      <c r="H73" s="437">
        <v>1996</v>
      </c>
      <c r="I73" s="438"/>
      <c r="J73" s="437">
        <v>1998</v>
      </c>
      <c r="K73" s="438"/>
      <c r="L73" s="437">
        <v>2001</v>
      </c>
      <c r="M73" s="438"/>
      <c r="N73" s="437">
        <v>2003</v>
      </c>
      <c r="O73" s="438"/>
    </row>
    <row r="74" spans="1:25">
      <c r="A74" s="27"/>
      <c r="B74" s="27"/>
      <c r="C74" s="27" t="s">
        <v>115</v>
      </c>
      <c r="D74" s="149" t="s">
        <v>138</v>
      </c>
      <c r="E74" s="207" t="s">
        <v>139</v>
      </c>
      <c r="F74" s="149" t="s">
        <v>138</v>
      </c>
      <c r="G74" s="207" t="s">
        <v>139</v>
      </c>
      <c r="H74" s="149" t="s">
        <v>138</v>
      </c>
      <c r="I74" s="207" t="s">
        <v>139</v>
      </c>
      <c r="J74" s="149" t="s">
        <v>138</v>
      </c>
      <c r="K74" s="207" t="s">
        <v>139</v>
      </c>
      <c r="L74" s="149" t="s">
        <v>138</v>
      </c>
      <c r="M74" s="207" t="s">
        <v>139</v>
      </c>
      <c r="N74" s="149" t="s">
        <v>138</v>
      </c>
      <c r="O74" s="207" t="s">
        <v>139</v>
      </c>
    </row>
    <row r="75" spans="1:25">
      <c r="A75" s="28"/>
      <c r="B75" s="28"/>
      <c r="C75" s="28"/>
      <c r="D75" s="210" t="s">
        <v>141</v>
      </c>
      <c r="E75" s="209" t="s">
        <v>142</v>
      </c>
      <c r="F75" s="210" t="s">
        <v>141</v>
      </c>
      <c r="G75" s="209" t="s">
        <v>142</v>
      </c>
      <c r="H75" s="210" t="s">
        <v>141</v>
      </c>
      <c r="I75" s="209" t="s">
        <v>142</v>
      </c>
      <c r="J75" s="210" t="s">
        <v>141</v>
      </c>
      <c r="K75" s="209" t="s">
        <v>142</v>
      </c>
      <c r="L75" s="210" t="s">
        <v>141</v>
      </c>
      <c r="M75" s="209" t="s">
        <v>142</v>
      </c>
      <c r="N75" s="210" t="s">
        <v>141</v>
      </c>
      <c r="O75" s="209" t="s">
        <v>142</v>
      </c>
    </row>
    <row r="76" spans="1:25">
      <c r="A76" s="32"/>
      <c r="B76" s="32"/>
      <c r="C76" s="34" t="s">
        <v>56</v>
      </c>
      <c r="D76" s="216" t="s">
        <v>674</v>
      </c>
      <c r="E76" s="207" t="s">
        <v>674</v>
      </c>
      <c r="F76" s="211" t="s">
        <v>675</v>
      </c>
      <c r="G76" s="444" t="s">
        <v>675</v>
      </c>
      <c r="H76" s="221" t="s">
        <v>676</v>
      </c>
      <c r="I76" s="445" t="s">
        <v>676</v>
      </c>
      <c r="J76" s="211" t="s">
        <v>677</v>
      </c>
      <c r="K76" s="444" t="s">
        <v>677</v>
      </c>
      <c r="L76" s="216" t="s">
        <v>638</v>
      </c>
      <c r="M76" s="207" t="s">
        <v>638</v>
      </c>
      <c r="N76" s="224" t="s">
        <v>639</v>
      </c>
      <c r="O76" s="416" t="s">
        <v>639</v>
      </c>
    </row>
    <row r="77" spans="1:25">
      <c r="A77" s="27" t="s">
        <v>116</v>
      </c>
      <c r="B77" s="27">
        <v>100</v>
      </c>
      <c r="C77" s="29" t="s">
        <v>96</v>
      </c>
      <c r="D77" s="431">
        <v>658602296</v>
      </c>
      <c r="E77" s="439">
        <v>197988253</v>
      </c>
      <c r="F77" s="431">
        <v>645176147</v>
      </c>
      <c r="G77" s="439">
        <v>203448999</v>
      </c>
      <c r="H77" s="432">
        <v>489593469</v>
      </c>
      <c r="I77" s="446">
        <v>205145481</v>
      </c>
      <c r="J77" s="432">
        <v>520197811</v>
      </c>
      <c r="K77" s="446">
        <v>200084732</v>
      </c>
      <c r="L77" s="432">
        <v>394261007</v>
      </c>
      <c r="M77" s="446">
        <v>177567188</v>
      </c>
      <c r="N77" s="433">
        <v>396745440</v>
      </c>
      <c r="O77" s="440">
        <v>174526353</v>
      </c>
    </row>
    <row r="78" spans="1:25">
      <c r="A78" s="148" t="s">
        <v>116</v>
      </c>
      <c r="B78" s="27"/>
      <c r="C78" s="148" t="s">
        <v>119</v>
      </c>
      <c r="D78" s="433">
        <v>123437796</v>
      </c>
      <c r="E78" s="440">
        <v>103118739</v>
      </c>
      <c r="F78" s="433">
        <v>122694038</v>
      </c>
      <c r="G78" s="440">
        <v>94982876</v>
      </c>
      <c r="H78" s="433">
        <v>107268280</v>
      </c>
      <c r="I78" s="440">
        <v>94442345</v>
      </c>
      <c r="J78" s="433">
        <v>106027922</v>
      </c>
      <c r="K78" s="440">
        <v>89900421</v>
      </c>
      <c r="L78" s="433">
        <f>SUM(L79:L81)</f>
        <v>86141434</v>
      </c>
      <c r="M78" s="440">
        <f>SUM(M79:M81)</f>
        <v>81874669</v>
      </c>
      <c r="N78" s="433">
        <f>SUM(N79:N81)</f>
        <v>83363604</v>
      </c>
      <c r="O78" s="440">
        <f>SUM(O79:O81)</f>
        <v>79332003</v>
      </c>
    </row>
    <row r="79" spans="1:25">
      <c r="A79" s="27"/>
      <c r="B79" s="27">
        <v>202</v>
      </c>
      <c r="C79" s="27" t="s">
        <v>70</v>
      </c>
      <c r="D79" s="434">
        <v>71333755</v>
      </c>
      <c r="E79" s="441">
        <v>52100927</v>
      </c>
      <c r="F79" s="434">
        <v>74595270</v>
      </c>
      <c r="G79" s="441">
        <v>48673636</v>
      </c>
      <c r="H79" s="433">
        <v>60421320</v>
      </c>
      <c r="I79" s="440">
        <v>48830873</v>
      </c>
      <c r="J79" s="433">
        <v>55060613</v>
      </c>
      <c r="K79" s="440">
        <v>45059193</v>
      </c>
      <c r="L79" s="433">
        <v>41354790</v>
      </c>
      <c r="M79" s="440">
        <v>39827522</v>
      </c>
      <c r="N79" s="433">
        <v>43105388</v>
      </c>
      <c r="O79" s="440">
        <v>36026851</v>
      </c>
    </row>
    <row r="80" spans="1:25">
      <c r="A80" s="27"/>
      <c r="B80" s="27">
        <v>204</v>
      </c>
      <c r="C80" s="27" t="s">
        <v>72</v>
      </c>
      <c r="D80" s="434">
        <v>46908241</v>
      </c>
      <c r="E80" s="441">
        <v>41924773</v>
      </c>
      <c r="F80" s="434">
        <v>44838946</v>
      </c>
      <c r="G80" s="441">
        <v>37732746</v>
      </c>
      <c r="H80" s="433">
        <v>44661947</v>
      </c>
      <c r="I80" s="440">
        <v>37781977</v>
      </c>
      <c r="J80" s="433">
        <v>48159906</v>
      </c>
      <c r="K80" s="440">
        <v>37085621</v>
      </c>
      <c r="L80" s="433">
        <v>41457682</v>
      </c>
      <c r="M80" s="440">
        <v>34638750</v>
      </c>
      <c r="N80" s="433">
        <v>37256044</v>
      </c>
      <c r="O80" s="440">
        <v>36077753</v>
      </c>
    </row>
    <row r="81" spans="1:15">
      <c r="A81" s="27"/>
      <c r="B81" s="27">
        <v>206</v>
      </c>
      <c r="C81" s="27" t="s">
        <v>74</v>
      </c>
      <c r="D81" s="434">
        <v>5195800</v>
      </c>
      <c r="E81" s="441">
        <v>9093039</v>
      </c>
      <c r="F81" s="434">
        <v>3259822</v>
      </c>
      <c r="G81" s="441">
        <v>8576494</v>
      </c>
      <c r="H81" s="433">
        <v>2185013</v>
      </c>
      <c r="I81" s="440">
        <v>7829495</v>
      </c>
      <c r="J81" s="433">
        <v>2807403</v>
      </c>
      <c r="K81" s="440">
        <v>7755607</v>
      </c>
      <c r="L81" s="433">
        <v>3328962</v>
      </c>
      <c r="M81" s="440">
        <v>7408397</v>
      </c>
      <c r="N81" s="433">
        <v>3002172</v>
      </c>
      <c r="O81" s="440">
        <v>7227399</v>
      </c>
    </row>
    <row r="82" spans="1:15">
      <c r="A82" s="27" t="s">
        <v>133</v>
      </c>
      <c r="B82" s="27"/>
      <c r="C82" s="27" t="s">
        <v>47</v>
      </c>
      <c r="D82" s="433">
        <v>44287716</v>
      </c>
      <c r="E82" s="440">
        <v>55602059</v>
      </c>
      <c r="F82" s="433">
        <v>41760858</v>
      </c>
      <c r="G82" s="440">
        <v>58780811</v>
      </c>
      <c r="H82" s="433">
        <v>28028515</v>
      </c>
      <c r="I82" s="440">
        <v>62106983</v>
      </c>
      <c r="J82" s="433">
        <v>29524417</v>
      </c>
      <c r="K82" s="440">
        <v>62263193</v>
      </c>
      <c r="L82" s="433">
        <f>SUM(L83:L87)</f>
        <v>27680430</v>
      </c>
      <c r="M82" s="440">
        <f>SUM(M83:M87)</f>
        <v>57004281</v>
      </c>
      <c r="N82" s="433">
        <f>SUM(N83:N87)</f>
        <v>30668281</v>
      </c>
      <c r="O82" s="440">
        <f>SUM(O83:O87)</f>
        <v>58201173</v>
      </c>
    </row>
    <row r="83" spans="1:15">
      <c r="A83" s="27"/>
      <c r="B83" s="27">
        <v>207</v>
      </c>
      <c r="C83" s="27" t="s">
        <v>75</v>
      </c>
      <c r="D83" s="434">
        <v>31345166</v>
      </c>
      <c r="E83" s="441">
        <v>19009354</v>
      </c>
      <c r="F83" s="434">
        <v>28411149</v>
      </c>
      <c r="G83" s="441">
        <v>19413109</v>
      </c>
      <c r="H83" s="433">
        <v>19551216</v>
      </c>
      <c r="I83" s="440">
        <v>18139878</v>
      </c>
      <c r="J83" s="433">
        <v>20776985</v>
      </c>
      <c r="K83" s="440">
        <v>18121359</v>
      </c>
      <c r="L83" s="433">
        <v>20432916</v>
      </c>
      <c r="M83" s="440">
        <v>15583701</v>
      </c>
      <c r="N83" s="433">
        <v>22877584</v>
      </c>
      <c r="O83" s="440">
        <v>17399330</v>
      </c>
    </row>
    <row r="84" spans="1:15">
      <c r="A84" s="27"/>
      <c r="B84" s="27">
        <v>214</v>
      </c>
      <c r="C84" s="27" t="s">
        <v>81</v>
      </c>
      <c r="D84" s="434">
        <v>3627034</v>
      </c>
      <c r="E84" s="441">
        <v>14342225</v>
      </c>
      <c r="F84" s="434">
        <v>4576426</v>
      </c>
      <c r="G84" s="441">
        <v>15912699</v>
      </c>
      <c r="H84" s="433">
        <v>3712270</v>
      </c>
      <c r="I84" s="440">
        <v>16876624</v>
      </c>
      <c r="J84" s="433">
        <v>3992723</v>
      </c>
      <c r="K84" s="440">
        <v>17145874</v>
      </c>
      <c r="L84" s="433">
        <v>2989967</v>
      </c>
      <c r="M84" s="440">
        <v>14931102</v>
      </c>
      <c r="N84" s="433">
        <v>2784736</v>
      </c>
      <c r="O84" s="440">
        <v>15058792</v>
      </c>
    </row>
    <row r="85" spans="1:15">
      <c r="A85" s="27"/>
      <c r="B85" s="27">
        <v>217</v>
      </c>
      <c r="C85" s="27" t="s">
        <v>84</v>
      </c>
      <c r="D85" s="434">
        <v>5957762</v>
      </c>
      <c r="E85" s="441">
        <v>13728780</v>
      </c>
      <c r="F85" s="434">
        <v>5982974</v>
      </c>
      <c r="G85" s="441">
        <v>14444628</v>
      </c>
      <c r="H85" s="433">
        <v>2255680</v>
      </c>
      <c r="I85" s="440">
        <v>16273974</v>
      </c>
      <c r="J85" s="433">
        <v>2522121</v>
      </c>
      <c r="K85" s="440">
        <v>15376296</v>
      </c>
      <c r="L85" s="433">
        <v>2225902</v>
      </c>
      <c r="M85" s="440">
        <v>14061078</v>
      </c>
      <c r="N85" s="433">
        <v>2274105</v>
      </c>
      <c r="O85" s="440">
        <v>13680201</v>
      </c>
    </row>
    <row r="86" spans="1:15">
      <c r="A86" s="27"/>
      <c r="B86" s="27">
        <v>219</v>
      </c>
      <c r="C86" s="27" t="s">
        <v>86</v>
      </c>
      <c r="D86" s="434">
        <v>3247641</v>
      </c>
      <c r="E86" s="441">
        <v>7451505</v>
      </c>
      <c r="F86" s="434">
        <v>2724892</v>
      </c>
      <c r="G86" s="441">
        <v>7503049</v>
      </c>
      <c r="H86" s="433">
        <v>2428808</v>
      </c>
      <c r="I86" s="440">
        <v>9440170</v>
      </c>
      <c r="J86" s="433">
        <v>2023887</v>
      </c>
      <c r="K86" s="440">
        <v>9295368</v>
      </c>
      <c r="L86" s="433">
        <v>1830132</v>
      </c>
      <c r="M86" s="440">
        <v>9693248</v>
      </c>
      <c r="N86" s="433">
        <v>2466454</v>
      </c>
      <c r="O86" s="440">
        <v>9390954</v>
      </c>
    </row>
    <row r="87" spans="1:15">
      <c r="A87" s="27"/>
      <c r="B87" s="27">
        <v>301</v>
      </c>
      <c r="C87" s="27" t="s">
        <v>88</v>
      </c>
      <c r="D87" s="434">
        <v>110113</v>
      </c>
      <c r="E87" s="441">
        <v>1070195</v>
      </c>
      <c r="F87" s="434">
        <v>65417</v>
      </c>
      <c r="G87" s="441">
        <v>1507326</v>
      </c>
      <c r="H87" s="433">
        <v>80541</v>
      </c>
      <c r="I87" s="440">
        <v>1376337</v>
      </c>
      <c r="J87" s="433">
        <v>208701</v>
      </c>
      <c r="K87" s="440">
        <v>2324296</v>
      </c>
      <c r="L87" s="433">
        <v>201513</v>
      </c>
      <c r="M87" s="440">
        <v>2735152</v>
      </c>
      <c r="N87" s="433">
        <v>265402</v>
      </c>
      <c r="O87" s="440">
        <v>2671896</v>
      </c>
    </row>
    <row r="88" spans="1:15">
      <c r="A88" s="27" t="s">
        <v>116</v>
      </c>
      <c r="B88" s="27"/>
      <c r="C88" s="27" t="s">
        <v>59</v>
      </c>
      <c r="D88" s="433">
        <v>96400459</v>
      </c>
      <c r="E88" s="440">
        <v>62371399</v>
      </c>
      <c r="F88" s="433">
        <v>99768037</v>
      </c>
      <c r="G88" s="440">
        <v>64242550</v>
      </c>
      <c r="H88" s="433">
        <v>74115324</v>
      </c>
      <c r="I88" s="440">
        <v>68764576</v>
      </c>
      <c r="J88" s="433">
        <v>66002001</v>
      </c>
      <c r="K88" s="440">
        <v>68609854</v>
      </c>
      <c r="L88" s="433">
        <f>SUM(L89:L93)</f>
        <v>55775949</v>
      </c>
      <c r="M88" s="440">
        <f>SUM(M89:M93)</f>
        <v>60665417</v>
      </c>
      <c r="N88" s="433">
        <f>SUM(N89:N93)</f>
        <v>53739853</v>
      </c>
      <c r="O88" s="440">
        <f>SUM(O89:O93)</f>
        <v>58322554</v>
      </c>
    </row>
    <row r="89" spans="1:15">
      <c r="A89" s="27"/>
      <c r="B89" s="27">
        <v>203</v>
      </c>
      <c r="C89" s="27" t="s">
        <v>71</v>
      </c>
      <c r="D89" s="434">
        <v>58427377</v>
      </c>
      <c r="E89" s="441">
        <v>24949544</v>
      </c>
      <c r="F89" s="434">
        <v>60943049</v>
      </c>
      <c r="G89" s="441">
        <v>25073764</v>
      </c>
      <c r="H89" s="433">
        <v>33366072</v>
      </c>
      <c r="I89" s="440">
        <v>26822215</v>
      </c>
      <c r="J89" s="433">
        <v>29242116</v>
      </c>
      <c r="K89" s="440">
        <v>27102722</v>
      </c>
      <c r="L89" s="433">
        <v>25262692</v>
      </c>
      <c r="M89" s="440">
        <v>23476298</v>
      </c>
      <c r="N89" s="433">
        <v>24005685</v>
      </c>
      <c r="O89" s="440">
        <v>22343574</v>
      </c>
    </row>
    <row r="90" spans="1:15">
      <c r="A90" s="27"/>
      <c r="B90" s="27">
        <v>210</v>
      </c>
      <c r="C90" s="27" t="s">
        <v>78</v>
      </c>
      <c r="D90" s="434">
        <v>27585844</v>
      </c>
      <c r="E90" s="441">
        <v>26680839</v>
      </c>
      <c r="F90" s="434">
        <v>28703858</v>
      </c>
      <c r="G90" s="441">
        <v>28064193</v>
      </c>
      <c r="H90" s="433">
        <v>29033268</v>
      </c>
      <c r="I90" s="440">
        <v>30078403</v>
      </c>
      <c r="J90" s="433">
        <v>26799279</v>
      </c>
      <c r="K90" s="440">
        <v>29791458</v>
      </c>
      <c r="L90" s="433">
        <v>20035842</v>
      </c>
      <c r="M90" s="440">
        <v>25074437</v>
      </c>
      <c r="N90" s="433">
        <v>20020224</v>
      </c>
      <c r="O90" s="440">
        <v>23895740</v>
      </c>
    </row>
    <row r="91" spans="1:15">
      <c r="A91" s="27"/>
      <c r="B91" s="27">
        <v>216</v>
      </c>
      <c r="C91" s="27" t="s">
        <v>83</v>
      </c>
      <c r="D91" s="434">
        <v>6194030</v>
      </c>
      <c r="E91" s="441">
        <v>8001830</v>
      </c>
      <c r="F91" s="434">
        <v>5880903</v>
      </c>
      <c r="G91" s="441">
        <v>7809286</v>
      </c>
      <c r="H91" s="433">
        <v>6672873</v>
      </c>
      <c r="I91" s="440">
        <v>7956589</v>
      </c>
      <c r="J91" s="433">
        <v>4696692</v>
      </c>
      <c r="K91" s="440">
        <v>8026159</v>
      </c>
      <c r="L91" s="433">
        <v>4340185</v>
      </c>
      <c r="M91" s="440">
        <v>7696118</v>
      </c>
      <c r="N91" s="433">
        <v>4068167</v>
      </c>
      <c r="O91" s="440">
        <v>7456515</v>
      </c>
    </row>
    <row r="92" spans="1:15">
      <c r="A92" s="27"/>
      <c r="B92" s="27">
        <v>381</v>
      </c>
      <c r="C92" s="27" t="s">
        <v>89</v>
      </c>
      <c r="D92" s="434">
        <v>2463742</v>
      </c>
      <c r="E92" s="441">
        <v>1146441</v>
      </c>
      <c r="F92" s="434">
        <v>3124621</v>
      </c>
      <c r="G92" s="441">
        <v>1592716</v>
      </c>
      <c r="H92" s="433">
        <v>3665455</v>
      </c>
      <c r="I92" s="440">
        <v>1965951</v>
      </c>
      <c r="J92" s="433">
        <v>3849744</v>
      </c>
      <c r="K92" s="440">
        <v>1757512</v>
      </c>
      <c r="L92" s="433">
        <v>4347573</v>
      </c>
      <c r="M92" s="440">
        <v>2626552</v>
      </c>
      <c r="N92" s="433">
        <v>4247364</v>
      </c>
      <c r="O92" s="440">
        <v>2822631</v>
      </c>
    </row>
    <row r="93" spans="1:15">
      <c r="A93" s="27"/>
      <c r="B93" s="27">
        <v>382</v>
      </c>
      <c r="C93" s="27" t="s">
        <v>90</v>
      </c>
      <c r="D93" s="434">
        <v>1729466</v>
      </c>
      <c r="E93" s="441">
        <v>1592745</v>
      </c>
      <c r="F93" s="434">
        <v>1115606</v>
      </c>
      <c r="G93" s="441">
        <v>1702591</v>
      </c>
      <c r="H93" s="433">
        <v>1377656</v>
      </c>
      <c r="I93" s="440">
        <v>1941418</v>
      </c>
      <c r="J93" s="433">
        <v>1414170</v>
      </c>
      <c r="K93" s="440">
        <v>1932003</v>
      </c>
      <c r="L93" s="433">
        <v>1789657</v>
      </c>
      <c r="M93" s="440">
        <v>1792012</v>
      </c>
      <c r="N93" s="433">
        <v>1398413</v>
      </c>
      <c r="O93" s="440">
        <v>1804094</v>
      </c>
    </row>
    <row r="94" spans="1:15">
      <c r="A94" s="27" t="s">
        <v>133</v>
      </c>
      <c r="B94" s="27"/>
      <c r="C94" s="27" t="s">
        <v>48</v>
      </c>
      <c r="D94" s="433">
        <v>40951132</v>
      </c>
      <c r="E94" s="440">
        <v>28514927</v>
      </c>
      <c r="F94" s="433">
        <v>43658901</v>
      </c>
      <c r="G94" s="440">
        <v>30040653</v>
      </c>
      <c r="H94" s="433">
        <v>72803677</v>
      </c>
      <c r="I94" s="440">
        <v>32911961</v>
      </c>
      <c r="J94" s="433">
        <v>37339639</v>
      </c>
      <c r="K94" s="440">
        <v>29874091</v>
      </c>
      <c r="L94" s="433">
        <f>SUM(L95:L106)</f>
        <v>32339186</v>
      </c>
      <c r="M94" s="440">
        <f>SUM(M95:M106)</f>
        <v>28615783</v>
      </c>
      <c r="N94" s="433">
        <f>SUM(N95:N106)</f>
        <v>31504617</v>
      </c>
      <c r="O94" s="440">
        <f>SUM(O95:O106)</f>
        <v>26129261</v>
      </c>
    </row>
    <row r="95" spans="1:15">
      <c r="A95" s="27"/>
      <c r="B95" s="27">
        <v>213</v>
      </c>
      <c r="C95" s="27" t="s">
        <v>80</v>
      </c>
      <c r="D95" s="434">
        <v>10541239</v>
      </c>
      <c r="E95" s="441">
        <v>4957069</v>
      </c>
      <c r="F95" s="434">
        <v>8383299</v>
      </c>
      <c r="G95" s="441">
        <v>5604920</v>
      </c>
      <c r="H95" s="433">
        <v>9082903</v>
      </c>
      <c r="I95" s="440">
        <v>5316241</v>
      </c>
      <c r="J95" s="433">
        <v>7799931</v>
      </c>
      <c r="K95" s="440">
        <v>5137353</v>
      </c>
      <c r="L95" s="433">
        <v>6555371</v>
      </c>
      <c r="M95" s="440">
        <v>4897004</v>
      </c>
      <c r="N95" s="433">
        <v>5772262</v>
      </c>
      <c r="O95" s="440">
        <v>4414434</v>
      </c>
    </row>
    <row r="96" spans="1:15">
      <c r="A96" s="27"/>
      <c r="B96" s="27">
        <v>215</v>
      </c>
      <c r="C96" s="27" t="s">
        <v>82</v>
      </c>
      <c r="D96" s="434">
        <v>15207611</v>
      </c>
      <c r="E96" s="441">
        <v>7900264</v>
      </c>
      <c r="F96" s="434">
        <v>15902668</v>
      </c>
      <c r="G96" s="441">
        <v>8226156</v>
      </c>
      <c r="H96" s="433">
        <v>45235833</v>
      </c>
      <c r="I96" s="440">
        <v>9479259</v>
      </c>
      <c r="J96" s="433">
        <v>12528371</v>
      </c>
      <c r="K96" s="440">
        <v>8937523</v>
      </c>
      <c r="L96" s="433">
        <v>12606477</v>
      </c>
      <c r="M96" s="440">
        <v>8725252</v>
      </c>
      <c r="N96" s="433">
        <v>12821130</v>
      </c>
      <c r="O96" s="440">
        <v>8067189</v>
      </c>
    </row>
    <row r="97" spans="1:15">
      <c r="A97" s="27"/>
      <c r="B97" s="27">
        <v>218</v>
      </c>
      <c r="C97" s="27" t="s">
        <v>85</v>
      </c>
      <c r="D97" s="434">
        <v>4896571</v>
      </c>
      <c r="E97" s="441">
        <v>4013116</v>
      </c>
      <c r="F97" s="434">
        <v>5376107</v>
      </c>
      <c r="G97" s="441">
        <v>4324482</v>
      </c>
      <c r="H97" s="433">
        <v>4295142</v>
      </c>
      <c r="I97" s="440">
        <v>4326728</v>
      </c>
      <c r="J97" s="433">
        <v>3885177</v>
      </c>
      <c r="K97" s="440">
        <v>4337212</v>
      </c>
      <c r="L97" s="433">
        <v>3784864</v>
      </c>
      <c r="M97" s="440">
        <v>4122788</v>
      </c>
      <c r="N97" s="433">
        <v>3983811</v>
      </c>
      <c r="O97" s="440">
        <v>3604066</v>
      </c>
    </row>
    <row r="98" spans="1:15">
      <c r="A98" s="27"/>
      <c r="B98" s="27">
        <v>220</v>
      </c>
      <c r="C98" s="27" t="s">
        <v>87</v>
      </c>
      <c r="D98" s="434">
        <v>2002253</v>
      </c>
      <c r="E98" s="441">
        <v>5204842</v>
      </c>
      <c r="F98" s="434">
        <v>2316355</v>
      </c>
      <c r="G98" s="441">
        <v>5114035</v>
      </c>
      <c r="H98" s="433">
        <v>2358410</v>
      </c>
      <c r="I98" s="440">
        <v>5301866</v>
      </c>
      <c r="J98" s="433">
        <v>1788222</v>
      </c>
      <c r="K98" s="440">
        <v>4522771</v>
      </c>
      <c r="L98" s="433">
        <v>1664591</v>
      </c>
      <c r="M98" s="440">
        <v>4322281</v>
      </c>
      <c r="N98" s="433">
        <v>1732228</v>
      </c>
      <c r="O98" s="440">
        <v>3571413</v>
      </c>
    </row>
    <row r="99" spans="1:15">
      <c r="A99" s="27"/>
      <c r="B99" s="27">
        <v>321</v>
      </c>
      <c r="C99" s="27" t="s">
        <v>578</v>
      </c>
      <c r="D99" s="434">
        <v>243813</v>
      </c>
      <c r="E99" s="441">
        <v>446168</v>
      </c>
      <c r="F99" s="434">
        <v>365984</v>
      </c>
      <c r="G99" s="441">
        <v>435176</v>
      </c>
      <c r="H99" s="433">
        <v>323081</v>
      </c>
      <c r="I99" s="440">
        <v>477816</v>
      </c>
      <c r="J99" s="433">
        <v>483455</v>
      </c>
      <c r="K99" s="440">
        <v>374165</v>
      </c>
      <c r="L99" s="433">
        <v>916442</v>
      </c>
      <c r="M99" s="440">
        <v>262770</v>
      </c>
      <c r="N99" s="433">
        <v>1177798</v>
      </c>
      <c r="O99" s="440">
        <v>370248</v>
      </c>
    </row>
    <row r="100" spans="1:15">
      <c r="A100" s="27"/>
      <c r="B100" s="27">
        <v>341</v>
      </c>
      <c r="C100" s="27" t="s">
        <v>579</v>
      </c>
      <c r="D100" s="434">
        <v>2332354</v>
      </c>
      <c r="E100" s="441">
        <v>2263408</v>
      </c>
      <c r="F100" s="434">
        <v>3452993</v>
      </c>
      <c r="G100" s="441">
        <v>2215456</v>
      </c>
      <c r="H100" s="433">
        <v>3249158</v>
      </c>
      <c r="I100" s="440">
        <v>3082858</v>
      </c>
      <c r="J100" s="433">
        <v>3412284</v>
      </c>
      <c r="K100" s="440">
        <v>2852311</v>
      </c>
      <c r="L100" s="433">
        <v>2779394</v>
      </c>
      <c r="M100" s="440">
        <v>2798856</v>
      </c>
      <c r="N100" s="433">
        <v>2793617</v>
      </c>
      <c r="O100" s="440">
        <v>2726572</v>
      </c>
    </row>
    <row r="101" spans="1:15">
      <c r="A101" s="27"/>
      <c r="B101" s="27">
        <v>342</v>
      </c>
      <c r="C101" s="27" t="s">
        <v>580</v>
      </c>
      <c r="D101" s="434">
        <v>4382114</v>
      </c>
      <c r="E101" s="441">
        <v>1153624</v>
      </c>
      <c r="F101" s="434">
        <v>5815587</v>
      </c>
      <c r="G101" s="441">
        <v>1334653</v>
      </c>
      <c r="H101" s="433">
        <v>5720303</v>
      </c>
      <c r="I101" s="440">
        <v>2247572</v>
      </c>
      <c r="J101" s="433">
        <v>4793168</v>
      </c>
      <c r="K101" s="440">
        <v>1060987</v>
      </c>
      <c r="L101" s="433">
        <v>2016646</v>
      </c>
      <c r="M101" s="440">
        <v>1045482</v>
      </c>
      <c r="N101" s="433">
        <v>1475800</v>
      </c>
      <c r="O101" s="440">
        <v>1009949</v>
      </c>
    </row>
    <row r="102" spans="1:15">
      <c r="A102" s="27"/>
      <c r="B102" s="27">
        <v>343</v>
      </c>
      <c r="C102" s="27" t="s">
        <v>581</v>
      </c>
      <c r="D102" s="434">
        <v>434940</v>
      </c>
      <c r="E102" s="441">
        <v>518274</v>
      </c>
      <c r="F102" s="434">
        <v>400806</v>
      </c>
      <c r="G102" s="441">
        <v>490961</v>
      </c>
      <c r="H102" s="433">
        <v>254550</v>
      </c>
      <c r="I102" s="440">
        <v>436121</v>
      </c>
      <c r="J102" s="433">
        <v>153444</v>
      </c>
      <c r="K102" s="440">
        <v>555340</v>
      </c>
      <c r="L102" s="433">
        <v>167482</v>
      </c>
      <c r="M102" s="440">
        <v>460098</v>
      </c>
      <c r="N102" s="433">
        <v>159046</v>
      </c>
      <c r="O102" s="440">
        <v>446074</v>
      </c>
    </row>
    <row r="103" spans="1:15">
      <c r="A103" s="27"/>
      <c r="B103" s="27">
        <v>361</v>
      </c>
      <c r="C103" s="27" t="s">
        <v>582</v>
      </c>
      <c r="D103" s="434">
        <v>575453</v>
      </c>
      <c r="E103" s="441">
        <v>839694</v>
      </c>
      <c r="F103" s="434">
        <v>1193454</v>
      </c>
      <c r="G103" s="441">
        <v>1019269</v>
      </c>
      <c r="H103" s="433">
        <v>1864713</v>
      </c>
      <c r="I103" s="440">
        <v>1057683</v>
      </c>
      <c r="J103" s="433">
        <v>1893146</v>
      </c>
      <c r="K103" s="440">
        <v>1015890</v>
      </c>
      <c r="L103" s="433">
        <v>1278569</v>
      </c>
      <c r="M103" s="440">
        <v>973105</v>
      </c>
      <c r="N103" s="433">
        <v>1026570</v>
      </c>
      <c r="O103" s="440">
        <v>882839</v>
      </c>
    </row>
    <row r="104" spans="1:15">
      <c r="A104" s="27"/>
      <c r="B104" s="27">
        <v>362</v>
      </c>
      <c r="C104" s="27" t="s">
        <v>583</v>
      </c>
      <c r="D104" s="434">
        <v>72553</v>
      </c>
      <c r="E104" s="441">
        <v>485694</v>
      </c>
      <c r="F104" s="434">
        <v>127865</v>
      </c>
      <c r="G104" s="441">
        <v>458977</v>
      </c>
      <c r="H104" s="433">
        <v>100155</v>
      </c>
      <c r="I104" s="440">
        <v>433802</v>
      </c>
      <c r="J104" s="433">
        <v>69391.953998760073</v>
      </c>
      <c r="K104" s="440">
        <v>397758.77410587133</v>
      </c>
      <c r="L104" s="433">
        <v>121840</v>
      </c>
      <c r="M104" s="440">
        <v>360454</v>
      </c>
      <c r="N104" s="433">
        <v>87519</v>
      </c>
      <c r="O104" s="440">
        <v>394102</v>
      </c>
    </row>
    <row r="105" spans="1:15">
      <c r="A105" s="27"/>
      <c r="B105" s="27">
        <v>363</v>
      </c>
      <c r="C105" s="27" t="s">
        <v>584</v>
      </c>
      <c r="D105" s="434">
        <v>28800</v>
      </c>
      <c r="E105" s="441">
        <v>254541</v>
      </c>
      <c r="F105" s="434">
        <v>28209</v>
      </c>
      <c r="G105" s="441">
        <v>282094</v>
      </c>
      <c r="H105" s="433">
        <v>20820</v>
      </c>
      <c r="I105" s="440">
        <v>257150</v>
      </c>
      <c r="J105" s="433">
        <v>14425.046001239925</v>
      </c>
      <c r="K105" s="440">
        <v>235784.22589412867</v>
      </c>
      <c r="L105" s="433">
        <v>2150</v>
      </c>
      <c r="M105" s="440">
        <v>226377</v>
      </c>
      <c r="N105" s="433">
        <v>5042</v>
      </c>
      <c r="O105" s="440">
        <v>221464</v>
      </c>
    </row>
    <row r="106" spans="1:15">
      <c r="A106" s="27"/>
      <c r="B106" s="27">
        <v>364</v>
      </c>
      <c r="C106" s="27" t="s">
        <v>585</v>
      </c>
      <c r="D106" s="434">
        <v>233431</v>
      </c>
      <c r="E106" s="441">
        <v>478233</v>
      </c>
      <c r="F106" s="434">
        <v>295574</v>
      </c>
      <c r="G106" s="441">
        <v>534474</v>
      </c>
      <c r="H106" s="433">
        <v>298609</v>
      </c>
      <c r="I106" s="440">
        <v>494865</v>
      </c>
      <c r="J106" s="433">
        <v>518624</v>
      </c>
      <c r="K106" s="440">
        <v>446996</v>
      </c>
      <c r="L106" s="433">
        <v>445360</v>
      </c>
      <c r="M106" s="440">
        <v>421316</v>
      </c>
      <c r="N106" s="433">
        <v>469794</v>
      </c>
      <c r="O106" s="440">
        <v>420911</v>
      </c>
    </row>
    <row r="107" spans="1:15">
      <c r="A107" s="27" t="s">
        <v>116</v>
      </c>
      <c r="B107" s="27"/>
      <c r="C107" s="27" t="s">
        <v>118</v>
      </c>
      <c r="D107" s="433">
        <v>181382875</v>
      </c>
      <c r="E107" s="440">
        <v>71609728</v>
      </c>
      <c r="F107" s="433">
        <v>170570553</v>
      </c>
      <c r="G107" s="440">
        <v>73308665</v>
      </c>
      <c r="H107" s="433">
        <v>162793602.73260364</v>
      </c>
      <c r="I107" s="440">
        <v>78362726.815088421</v>
      </c>
      <c r="J107" s="433">
        <v>151829812</v>
      </c>
      <c r="K107" s="440">
        <v>76471334</v>
      </c>
      <c r="L107" s="433">
        <f>SUM(L108:L115)</f>
        <v>122130397</v>
      </c>
      <c r="M107" s="440">
        <f>SUM(M108:M115)</f>
        <v>65496729</v>
      </c>
      <c r="N107" s="433">
        <f>SUM(N108:N115)</f>
        <v>116143914</v>
      </c>
      <c r="O107" s="440">
        <f>SUM(O108:O115)</f>
        <v>63408082</v>
      </c>
    </row>
    <row r="108" spans="1:15">
      <c r="A108" s="27"/>
      <c r="B108" s="27">
        <v>201</v>
      </c>
      <c r="C108" s="27" t="s">
        <v>586</v>
      </c>
      <c r="D108" s="434">
        <v>178002354</v>
      </c>
      <c r="E108" s="441">
        <v>64509387</v>
      </c>
      <c r="F108" s="434">
        <v>166245695</v>
      </c>
      <c r="G108" s="441">
        <v>65679656</v>
      </c>
      <c r="H108" s="433">
        <v>158296483</v>
      </c>
      <c r="I108" s="440">
        <v>69909529</v>
      </c>
      <c r="J108" s="433">
        <v>147641836</v>
      </c>
      <c r="K108" s="440">
        <v>68167737</v>
      </c>
      <c r="L108" s="433">
        <v>117695460</v>
      </c>
      <c r="M108" s="440">
        <v>58074543</v>
      </c>
      <c r="N108" s="433">
        <v>112364956</v>
      </c>
      <c r="O108" s="440">
        <v>56169257</v>
      </c>
    </row>
    <row r="109" spans="1:15">
      <c r="A109" s="27"/>
      <c r="B109" s="27">
        <v>421</v>
      </c>
      <c r="C109" s="27" t="s">
        <v>587</v>
      </c>
      <c r="D109" s="434">
        <v>159424</v>
      </c>
      <c r="E109" s="441">
        <v>910358</v>
      </c>
      <c r="F109" s="434">
        <v>217719</v>
      </c>
      <c r="G109" s="441">
        <v>874267</v>
      </c>
      <c r="H109" s="433">
        <v>385488</v>
      </c>
      <c r="I109" s="440">
        <v>970589</v>
      </c>
      <c r="J109" s="433">
        <v>34568</v>
      </c>
      <c r="K109" s="440">
        <v>975739</v>
      </c>
      <c r="L109" s="433">
        <v>278886</v>
      </c>
      <c r="M109" s="440">
        <v>803381</v>
      </c>
      <c r="N109" s="433">
        <v>274146</v>
      </c>
      <c r="O109" s="440">
        <v>588954</v>
      </c>
    </row>
    <row r="110" spans="1:15">
      <c r="A110" s="27"/>
      <c r="B110" s="27">
        <v>422</v>
      </c>
      <c r="C110" s="27" t="s">
        <v>588</v>
      </c>
      <c r="D110" s="434">
        <v>404012</v>
      </c>
      <c r="E110" s="441">
        <v>786929</v>
      </c>
      <c r="F110" s="434">
        <v>1050329</v>
      </c>
      <c r="G110" s="441">
        <v>847122</v>
      </c>
      <c r="H110" s="433">
        <v>667868</v>
      </c>
      <c r="I110" s="440">
        <v>834495</v>
      </c>
      <c r="J110" s="433">
        <v>753262</v>
      </c>
      <c r="K110" s="440">
        <v>822069</v>
      </c>
      <c r="L110" s="433">
        <v>181426</v>
      </c>
      <c r="M110" s="440">
        <v>655765</v>
      </c>
      <c r="N110" s="433">
        <v>261204</v>
      </c>
      <c r="O110" s="440">
        <v>918945</v>
      </c>
    </row>
    <row r="111" spans="1:15">
      <c r="A111" s="27"/>
      <c r="B111" s="27">
        <v>441</v>
      </c>
      <c r="C111" s="27" t="s">
        <v>589</v>
      </c>
      <c r="D111" s="434">
        <v>89161</v>
      </c>
      <c r="E111" s="441">
        <v>752756</v>
      </c>
      <c r="F111" s="434">
        <v>89792</v>
      </c>
      <c r="G111" s="441">
        <v>754878</v>
      </c>
      <c r="H111" s="433">
        <v>97036</v>
      </c>
      <c r="I111" s="440">
        <v>722028</v>
      </c>
      <c r="J111" s="433">
        <v>44628</v>
      </c>
      <c r="K111" s="440">
        <v>790902</v>
      </c>
      <c r="L111" s="433">
        <v>93270</v>
      </c>
      <c r="M111" s="440">
        <v>621433</v>
      </c>
      <c r="N111" s="433">
        <v>33799</v>
      </c>
      <c r="O111" s="440">
        <v>580669</v>
      </c>
    </row>
    <row r="112" spans="1:15">
      <c r="A112" s="27"/>
      <c r="B112" s="27">
        <v>442</v>
      </c>
      <c r="C112" s="27" t="s">
        <v>91</v>
      </c>
      <c r="D112" s="434">
        <v>447573</v>
      </c>
      <c r="E112" s="441">
        <v>649197</v>
      </c>
      <c r="F112" s="434">
        <v>367760</v>
      </c>
      <c r="G112" s="441">
        <v>734653</v>
      </c>
      <c r="H112" s="433">
        <v>95943</v>
      </c>
      <c r="I112" s="440">
        <v>726736</v>
      </c>
      <c r="J112" s="433">
        <v>251964</v>
      </c>
      <c r="K112" s="440">
        <v>700015</v>
      </c>
      <c r="L112" s="433">
        <v>201976</v>
      </c>
      <c r="M112" s="440">
        <v>856426</v>
      </c>
      <c r="N112" s="433">
        <v>140951</v>
      </c>
      <c r="O112" s="440">
        <v>651880</v>
      </c>
    </row>
    <row r="113" spans="1:15">
      <c r="A113" s="27"/>
      <c r="B113" s="27">
        <v>443</v>
      </c>
      <c r="C113" s="27" t="s">
        <v>92</v>
      </c>
      <c r="D113" s="434">
        <v>1875009</v>
      </c>
      <c r="E113" s="441">
        <v>2637186</v>
      </c>
      <c r="F113" s="434">
        <v>2173739</v>
      </c>
      <c r="G113" s="441">
        <v>2963079</v>
      </c>
      <c r="H113" s="433">
        <v>2898295</v>
      </c>
      <c r="I113" s="440">
        <v>3692852</v>
      </c>
      <c r="J113" s="433">
        <v>2686314</v>
      </c>
      <c r="K113" s="440">
        <v>3624036</v>
      </c>
      <c r="L113" s="433">
        <v>3196071</v>
      </c>
      <c r="M113" s="440">
        <v>3197051</v>
      </c>
      <c r="N113" s="433">
        <v>2657041</v>
      </c>
      <c r="O113" s="440">
        <v>3373150</v>
      </c>
    </row>
    <row r="114" spans="1:15">
      <c r="A114" s="27"/>
      <c r="B114" s="27">
        <v>444</v>
      </c>
      <c r="C114" s="27" t="s">
        <v>590</v>
      </c>
      <c r="D114" s="434">
        <v>382733</v>
      </c>
      <c r="E114" s="441">
        <v>1150961</v>
      </c>
      <c r="F114" s="434">
        <v>418568</v>
      </c>
      <c r="G114" s="441">
        <v>1215650</v>
      </c>
      <c r="H114" s="433">
        <v>319062</v>
      </c>
      <c r="I114" s="440">
        <v>1344712</v>
      </c>
      <c r="J114" s="433">
        <v>406299</v>
      </c>
      <c r="K114" s="440">
        <v>1228231</v>
      </c>
      <c r="L114" s="433">
        <v>405041</v>
      </c>
      <c r="M114" s="440">
        <v>1144441</v>
      </c>
      <c r="N114" s="433">
        <v>346875</v>
      </c>
      <c r="O114" s="440">
        <v>1008771</v>
      </c>
    </row>
    <row r="115" spans="1:15">
      <c r="A115" s="27"/>
      <c r="B115" s="27">
        <v>445</v>
      </c>
      <c r="C115" s="27" t="s">
        <v>591</v>
      </c>
      <c r="D115" s="434">
        <v>22609</v>
      </c>
      <c r="E115" s="441">
        <v>212954</v>
      </c>
      <c r="F115" s="434">
        <v>6951</v>
      </c>
      <c r="G115" s="441">
        <v>239360</v>
      </c>
      <c r="H115" s="433">
        <v>33427.732603635282</v>
      </c>
      <c r="I115" s="440">
        <v>161785.81508841919</v>
      </c>
      <c r="J115" s="433">
        <v>10941</v>
      </c>
      <c r="K115" s="440">
        <v>162605</v>
      </c>
      <c r="L115" s="433">
        <v>78267</v>
      </c>
      <c r="M115" s="440">
        <v>143689</v>
      </c>
      <c r="N115" s="433">
        <v>64942</v>
      </c>
      <c r="O115" s="440">
        <v>116456</v>
      </c>
    </row>
    <row r="116" spans="1:15">
      <c r="A116" s="27" t="s">
        <v>133</v>
      </c>
      <c r="B116" s="27"/>
      <c r="C116" s="27" t="s">
        <v>50</v>
      </c>
      <c r="D116" s="433">
        <v>15195418</v>
      </c>
      <c r="E116" s="440">
        <v>29498393</v>
      </c>
      <c r="F116" s="433">
        <v>17462091</v>
      </c>
      <c r="G116" s="440">
        <v>29870536</v>
      </c>
      <c r="H116" s="433">
        <v>17983226.267396364</v>
      </c>
      <c r="I116" s="440">
        <v>31049801.184911583</v>
      </c>
      <c r="J116" s="433">
        <v>15286300</v>
      </c>
      <c r="K116" s="440">
        <v>30291296</v>
      </c>
      <c r="L116" s="433">
        <f>SUM(L117:L133)</f>
        <v>13667085</v>
      </c>
      <c r="M116" s="440">
        <f>SUM(M117:M133)</f>
        <v>28053169</v>
      </c>
      <c r="N116" s="433">
        <f>SUM(N117:N133)</f>
        <v>12716030</v>
      </c>
      <c r="O116" s="440">
        <f>SUM(O117:O133)</f>
        <v>26070748</v>
      </c>
    </row>
    <row r="117" spans="1:15">
      <c r="A117" s="27"/>
      <c r="B117" s="27">
        <v>208</v>
      </c>
      <c r="C117" s="27" t="s">
        <v>76</v>
      </c>
      <c r="D117" s="434">
        <v>2507654</v>
      </c>
      <c r="E117" s="441">
        <v>3832091</v>
      </c>
      <c r="F117" s="434">
        <v>2398411</v>
      </c>
      <c r="G117" s="441">
        <v>3836524</v>
      </c>
      <c r="H117" s="433">
        <v>2676486</v>
      </c>
      <c r="I117" s="440">
        <v>3920888</v>
      </c>
      <c r="J117" s="433">
        <v>2564695</v>
      </c>
      <c r="K117" s="440">
        <v>3640950</v>
      </c>
      <c r="L117" s="433">
        <v>2012614</v>
      </c>
      <c r="M117" s="440">
        <v>2789625</v>
      </c>
      <c r="N117" s="433">
        <v>2285603</v>
      </c>
      <c r="O117" s="440">
        <v>2579397</v>
      </c>
    </row>
    <row r="118" spans="1:15">
      <c r="A118" s="27"/>
      <c r="B118" s="27">
        <v>211</v>
      </c>
      <c r="C118" s="27" t="s">
        <v>592</v>
      </c>
      <c r="D118" s="434">
        <v>3046163</v>
      </c>
      <c r="E118" s="441">
        <v>5061702</v>
      </c>
      <c r="F118" s="434">
        <v>4960545</v>
      </c>
      <c r="G118" s="441">
        <v>4883518</v>
      </c>
      <c r="H118" s="433">
        <v>4666020</v>
      </c>
      <c r="I118" s="440">
        <v>4742085</v>
      </c>
      <c r="J118" s="433">
        <v>2808301</v>
      </c>
      <c r="K118" s="440">
        <v>5669407</v>
      </c>
      <c r="L118" s="433">
        <v>3505590</v>
      </c>
      <c r="M118" s="440">
        <v>5128103</v>
      </c>
      <c r="N118" s="433">
        <v>2900934</v>
      </c>
      <c r="O118" s="440">
        <v>4507329</v>
      </c>
    </row>
    <row r="119" spans="1:15">
      <c r="A119" s="27"/>
      <c r="B119" s="27">
        <v>212</v>
      </c>
      <c r="C119" s="27" t="s">
        <v>79</v>
      </c>
      <c r="D119" s="434">
        <v>3159795</v>
      </c>
      <c r="E119" s="442">
        <v>5279653</v>
      </c>
      <c r="F119" s="434">
        <v>3345539</v>
      </c>
      <c r="G119" s="440">
        <v>5570591</v>
      </c>
      <c r="H119" s="433">
        <v>3655002</v>
      </c>
      <c r="I119" s="440">
        <v>5964311</v>
      </c>
      <c r="J119" s="433">
        <v>3438590</v>
      </c>
      <c r="K119" s="440">
        <v>5167911</v>
      </c>
      <c r="L119" s="433">
        <v>2486432</v>
      </c>
      <c r="M119" s="440">
        <v>5149248</v>
      </c>
      <c r="N119" s="433">
        <v>2658985</v>
      </c>
      <c r="O119" s="440">
        <v>4640018</v>
      </c>
    </row>
    <row r="120" spans="1:15">
      <c r="A120" s="27"/>
      <c r="B120" s="27">
        <v>461</v>
      </c>
      <c r="C120" s="27" t="s">
        <v>593</v>
      </c>
      <c r="D120" s="434">
        <v>1325674</v>
      </c>
      <c r="E120" s="441">
        <v>1173502</v>
      </c>
      <c r="F120" s="434">
        <v>1270784</v>
      </c>
      <c r="G120" s="441">
        <v>1179905</v>
      </c>
      <c r="H120" s="433">
        <v>1448990</v>
      </c>
      <c r="I120" s="440">
        <v>1258930</v>
      </c>
      <c r="J120" s="433">
        <v>1660995</v>
      </c>
      <c r="K120" s="440">
        <v>1138840</v>
      </c>
      <c r="L120" s="433">
        <v>1115165</v>
      </c>
      <c r="M120" s="440">
        <v>1049636</v>
      </c>
      <c r="N120" s="433">
        <v>998939</v>
      </c>
      <c r="O120" s="440">
        <v>1046669</v>
      </c>
    </row>
    <row r="121" spans="1:15">
      <c r="A121" s="27"/>
      <c r="B121" s="27">
        <v>462</v>
      </c>
      <c r="C121" s="27" t="s">
        <v>594</v>
      </c>
      <c r="D121" s="434">
        <v>562555</v>
      </c>
      <c r="E121" s="441">
        <v>700753</v>
      </c>
      <c r="F121" s="434">
        <v>421763</v>
      </c>
      <c r="G121" s="441">
        <v>728568</v>
      </c>
      <c r="H121" s="433">
        <v>320034</v>
      </c>
      <c r="I121" s="440">
        <v>812467</v>
      </c>
      <c r="J121" s="433">
        <v>318576</v>
      </c>
      <c r="K121" s="440">
        <v>740238</v>
      </c>
      <c r="L121" s="433">
        <v>447475</v>
      </c>
      <c r="M121" s="440">
        <v>693069</v>
      </c>
      <c r="N121" s="433">
        <v>316209</v>
      </c>
      <c r="O121" s="440">
        <v>666046</v>
      </c>
    </row>
    <row r="122" spans="1:15">
      <c r="A122" s="27"/>
      <c r="B122" s="27">
        <v>463</v>
      </c>
      <c r="C122" s="27" t="s">
        <v>595</v>
      </c>
      <c r="D122" s="434">
        <v>135668</v>
      </c>
      <c r="E122" s="441">
        <v>631553</v>
      </c>
      <c r="F122" s="434">
        <v>140761</v>
      </c>
      <c r="G122" s="441">
        <v>626320</v>
      </c>
      <c r="H122" s="433">
        <v>164006</v>
      </c>
      <c r="I122" s="440">
        <v>556112</v>
      </c>
      <c r="J122" s="433">
        <v>136419</v>
      </c>
      <c r="K122" s="440">
        <v>528730</v>
      </c>
      <c r="L122" s="433">
        <v>114772</v>
      </c>
      <c r="M122" s="440">
        <v>478652</v>
      </c>
      <c r="N122" s="433">
        <v>87289</v>
      </c>
      <c r="O122" s="440">
        <v>374432</v>
      </c>
    </row>
    <row r="123" spans="1:15">
      <c r="A123" s="27"/>
      <c r="B123" s="27">
        <v>464</v>
      </c>
      <c r="C123" s="27" t="s">
        <v>93</v>
      </c>
      <c r="D123" s="434">
        <v>1273431</v>
      </c>
      <c r="E123" s="441">
        <v>4765386</v>
      </c>
      <c r="F123" s="434">
        <v>1336746</v>
      </c>
      <c r="G123" s="441">
        <v>4151092</v>
      </c>
      <c r="H123" s="433">
        <v>1433863</v>
      </c>
      <c r="I123" s="440">
        <v>4777226</v>
      </c>
      <c r="J123" s="433">
        <v>1532407</v>
      </c>
      <c r="K123" s="440">
        <v>4815452</v>
      </c>
      <c r="L123" s="433">
        <v>1412565</v>
      </c>
      <c r="M123" s="440">
        <v>4621629</v>
      </c>
      <c r="N123" s="433">
        <v>1556966</v>
      </c>
      <c r="O123" s="440">
        <v>4641856</v>
      </c>
    </row>
    <row r="124" spans="1:15">
      <c r="A124" s="27"/>
      <c r="B124" s="27">
        <v>481</v>
      </c>
      <c r="C124" s="27" t="s">
        <v>94</v>
      </c>
      <c r="D124" s="434">
        <v>397790</v>
      </c>
      <c r="E124" s="441">
        <v>1241778</v>
      </c>
      <c r="F124" s="434">
        <v>744109</v>
      </c>
      <c r="G124" s="441">
        <v>1342013</v>
      </c>
      <c r="H124" s="433">
        <v>416171</v>
      </c>
      <c r="I124" s="440">
        <v>1382953</v>
      </c>
      <c r="J124" s="433">
        <v>447211</v>
      </c>
      <c r="K124" s="440">
        <v>1373752</v>
      </c>
      <c r="L124" s="433">
        <v>478048</v>
      </c>
      <c r="M124" s="440">
        <v>1308170</v>
      </c>
      <c r="N124" s="433">
        <v>193783</v>
      </c>
      <c r="O124" s="440">
        <v>1126039</v>
      </c>
    </row>
    <row r="125" spans="1:15">
      <c r="A125" s="27"/>
      <c r="B125" s="27">
        <v>501</v>
      </c>
      <c r="C125" s="27" t="s">
        <v>95</v>
      </c>
      <c r="D125" s="434">
        <v>569446</v>
      </c>
      <c r="E125" s="441">
        <v>1156180</v>
      </c>
      <c r="F125" s="434">
        <v>676265</v>
      </c>
      <c r="G125" s="441">
        <v>1217812</v>
      </c>
      <c r="H125" s="433">
        <v>985820</v>
      </c>
      <c r="I125" s="440">
        <v>1037800</v>
      </c>
      <c r="J125" s="433">
        <v>424426</v>
      </c>
      <c r="K125" s="440">
        <v>1188565</v>
      </c>
      <c r="L125" s="433">
        <v>205619</v>
      </c>
      <c r="M125" s="440">
        <v>1271305</v>
      </c>
      <c r="N125" s="433">
        <v>411406</v>
      </c>
      <c r="O125" s="440">
        <v>1011882</v>
      </c>
    </row>
    <row r="126" spans="1:15">
      <c r="A126" s="27"/>
      <c r="B126" s="27">
        <v>502</v>
      </c>
      <c r="C126" s="27" t="s">
        <v>596</v>
      </c>
      <c r="D126" s="434">
        <v>83632</v>
      </c>
      <c r="E126" s="441">
        <v>301171</v>
      </c>
      <c r="F126" s="434">
        <v>63875</v>
      </c>
      <c r="G126" s="441">
        <v>392949</v>
      </c>
      <c r="H126" s="433">
        <v>63834</v>
      </c>
      <c r="I126" s="440">
        <v>364567</v>
      </c>
      <c r="J126" s="433">
        <v>84656</v>
      </c>
      <c r="K126" s="440">
        <v>342132</v>
      </c>
      <c r="L126" s="433">
        <v>64655</v>
      </c>
      <c r="M126" s="440">
        <v>300948</v>
      </c>
      <c r="N126" s="433">
        <v>66680</v>
      </c>
      <c r="O126" s="440">
        <v>245498</v>
      </c>
    </row>
    <row r="127" spans="1:15">
      <c r="A127" s="27"/>
      <c r="B127" s="27">
        <v>503</v>
      </c>
      <c r="C127" s="27" t="s">
        <v>597</v>
      </c>
      <c r="D127" s="434">
        <v>6560</v>
      </c>
      <c r="E127" s="441">
        <v>192598</v>
      </c>
      <c r="F127" s="434">
        <v>81073</v>
      </c>
      <c r="G127" s="441">
        <v>196338</v>
      </c>
      <c r="H127" s="433">
        <v>13025</v>
      </c>
      <c r="I127" s="440">
        <v>218792</v>
      </c>
      <c r="J127" s="433">
        <v>15147</v>
      </c>
      <c r="K127" s="440">
        <v>199219</v>
      </c>
      <c r="L127" s="433">
        <v>2310</v>
      </c>
      <c r="M127" s="440">
        <v>170710</v>
      </c>
      <c r="N127" s="433">
        <v>11001</v>
      </c>
      <c r="O127" s="440">
        <v>174833</v>
      </c>
    </row>
    <row r="128" spans="1:15">
      <c r="A128" s="27"/>
      <c r="B128" s="27">
        <v>504</v>
      </c>
      <c r="C128" s="27" t="s">
        <v>598</v>
      </c>
      <c r="D128" s="434">
        <v>80564</v>
      </c>
      <c r="E128" s="441">
        <v>204127</v>
      </c>
      <c r="F128" s="434">
        <v>66800</v>
      </c>
      <c r="G128" s="441">
        <v>208808</v>
      </c>
      <c r="H128" s="433">
        <v>28261.267396364718</v>
      </c>
      <c r="I128" s="440">
        <v>216814.18491158081</v>
      </c>
      <c r="J128" s="433">
        <v>9250</v>
      </c>
      <c r="K128" s="440">
        <v>217912</v>
      </c>
      <c r="L128" s="433">
        <v>9149</v>
      </c>
      <c r="M128" s="440">
        <v>178703</v>
      </c>
      <c r="N128" s="433">
        <v>19272</v>
      </c>
      <c r="O128" s="440">
        <v>164002</v>
      </c>
    </row>
    <row r="129" spans="1:15">
      <c r="A129" s="27"/>
      <c r="B129" s="27">
        <v>521</v>
      </c>
      <c r="C129" s="27" t="s">
        <v>599</v>
      </c>
      <c r="D129" s="434">
        <v>1836482</v>
      </c>
      <c r="E129" s="441">
        <v>3128423</v>
      </c>
      <c r="F129" s="434">
        <v>1653805</v>
      </c>
      <c r="G129" s="441">
        <v>3715556</v>
      </c>
      <c r="H129" s="433">
        <v>1849912</v>
      </c>
      <c r="I129" s="440">
        <v>3950865</v>
      </c>
      <c r="J129" s="433">
        <v>1652976</v>
      </c>
      <c r="K129" s="440">
        <v>3598682</v>
      </c>
      <c r="L129" s="433">
        <v>1643203</v>
      </c>
      <c r="M129" s="440">
        <v>3271255</v>
      </c>
      <c r="N129" s="433">
        <v>1029461</v>
      </c>
      <c r="O129" s="440">
        <v>3373116</v>
      </c>
    </row>
    <row r="130" spans="1:15">
      <c r="A130" s="27"/>
      <c r="B130" s="27">
        <v>522</v>
      </c>
      <c r="C130" s="27" t="s">
        <v>600</v>
      </c>
      <c r="D130" s="434">
        <v>58965</v>
      </c>
      <c r="E130" s="441">
        <v>323250</v>
      </c>
      <c r="F130" s="434">
        <v>52910</v>
      </c>
      <c r="G130" s="441">
        <v>382146</v>
      </c>
      <c r="H130" s="433">
        <v>72405</v>
      </c>
      <c r="I130" s="440">
        <v>371972</v>
      </c>
      <c r="J130" s="433">
        <v>38015</v>
      </c>
      <c r="K130" s="440">
        <v>304415</v>
      </c>
      <c r="L130" s="433">
        <v>33379</v>
      </c>
      <c r="M130" s="440">
        <v>353840</v>
      </c>
      <c r="N130" s="433">
        <v>51211</v>
      </c>
      <c r="O130" s="440">
        <v>289756</v>
      </c>
    </row>
    <row r="131" spans="1:15">
      <c r="A131" s="27"/>
      <c r="B131" s="27">
        <v>523</v>
      </c>
      <c r="C131" s="27" t="s">
        <v>601</v>
      </c>
      <c r="D131" s="434">
        <v>86189</v>
      </c>
      <c r="E131" s="441">
        <v>952526</v>
      </c>
      <c r="F131" s="434">
        <v>144378</v>
      </c>
      <c r="G131" s="441">
        <v>879681</v>
      </c>
      <c r="H131" s="433">
        <v>108622</v>
      </c>
      <c r="I131" s="440">
        <v>883111</v>
      </c>
      <c r="J131" s="433">
        <v>80580</v>
      </c>
      <c r="K131" s="440">
        <v>844710</v>
      </c>
      <c r="L131" s="433">
        <v>87733</v>
      </c>
      <c r="M131" s="440">
        <v>731388</v>
      </c>
      <c r="N131" s="433">
        <v>82335</v>
      </c>
      <c r="O131" s="440">
        <v>725971</v>
      </c>
    </row>
    <row r="132" spans="1:15">
      <c r="A132" s="27"/>
      <c r="B132" s="27">
        <v>524</v>
      </c>
      <c r="C132" s="27" t="s">
        <v>602</v>
      </c>
      <c r="D132" s="434">
        <v>27800</v>
      </c>
      <c r="E132" s="441">
        <v>306514</v>
      </c>
      <c r="F132" s="434">
        <v>36107</v>
      </c>
      <c r="G132" s="441">
        <v>309549</v>
      </c>
      <c r="H132" s="433">
        <v>23058</v>
      </c>
      <c r="I132" s="440">
        <v>363156</v>
      </c>
      <c r="J132" s="433">
        <v>16088</v>
      </c>
      <c r="K132" s="440">
        <v>297764</v>
      </c>
      <c r="L132" s="433">
        <v>15143</v>
      </c>
      <c r="M132" s="440">
        <v>309729</v>
      </c>
      <c r="N132" s="433">
        <v>15050</v>
      </c>
      <c r="O132" s="440">
        <v>273028</v>
      </c>
    </row>
    <row r="133" spans="1:15">
      <c r="A133" s="27"/>
      <c r="B133" s="27">
        <v>525</v>
      </c>
      <c r="C133" s="27" t="s">
        <v>603</v>
      </c>
      <c r="D133" s="434">
        <v>37050</v>
      </c>
      <c r="E133" s="441">
        <v>247186</v>
      </c>
      <c r="F133" s="434">
        <v>68220</v>
      </c>
      <c r="G133" s="441">
        <v>249166</v>
      </c>
      <c r="H133" s="433">
        <v>57717</v>
      </c>
      <c r="I133" s="440">
        <v>227752</v>
      </c>
      <c r="J133" s="433">
        <v>57968</v>
      </c>
      <c r="K133" s="440">
        <v>222617</v>
      </c>
      <c r="L133" s="433">
        <v>33233</v>
      </c>
      <c r="M133" s="440">
        <v>247159</v>
      </c>
      <c r="N133" s="433">
        <v>30906</v>
      </c>
      <c r="O133" s="440">
        <v>230876</v>
      </c>
    </row>
    <row r="134" spans="1:15">
      <c r="A134" s="27" t="s">
        <v>116</v>
      </c>
      <c r="B134" s="27"/>
      <c r="C134" s="27" t="s">
        <v>60</v>
      </c>
      <c r="D134" s="433">
        <v>26410501</v>
      </c>
      <c r="E134" s="440">
        <v>21793210</v>
      </c>
      <c r="F134" s="433">
        <v>27514459</v>
      </c>
      <c r="G134" s="440">
        <v>22700933</v>
      </c>
      <c r="H134" s="433">
        <v>24214210</v>
      </c>
      <c r="I134" s="440">
        <v>24032605</v>
      </c>
      <c r="J134" s="433">
        <v>22990565</v>
      </c>
      <c r="K134" s="440">
        <v>23086201</v>
      </c>
      <c r="L134" s="433">
        <f>SUM(L135:L153)</f>
        <v>16921352</v>
      </c>
      <c r="M134" s="440">
        <f>SUM(M135:M153)</f>
        <v>21958483</v>
      </c>
      <c r="N134" s="433">
        <f>SUM(N135:N153)</f>
        <v>15767586</v>
      </c>
      <c r="O134" s="440">
        <f>SUM(O135:O153)</f>
        <v>20179168</v>
      </c>
    </row>
    <row r="135" spans="1:15">
      <c r="A135" s="27"/>
      <c r="B135" s="27">
        <v>209</v>
      </c>
      <c r="C135" s="27" t="s">
        <v>77</v>
      </c>
      <c r="D135" s="434">
        <v>13465470</v>
      </c>
      <c r="E135" s="441">
        <v>6542813</v>
      </c>
      <c r="F135" s="434">
        <v>13746508</v>
      </c>
      <c r="G135" s="441">
        <v>7056467</v>
      </c>
      <c r="H135" s="433">
        <v>12504078</v>
      </c>
      <c r="I135" s="440">
        <v>7341797</v>
      </c>
      <c r="J135" s="433">
        <v>12667896</v>
      </c>
      <c r="K135" s="440">
        <v>7589996</v>
      </c>
      <c r="L135" s="433">
        <v>9829444</v>
      </c>
      <c r="M135" s="440">
        <v>6883715</v>
      </c>
      <c r="N135" s="433">
        <v>8743401</v>
      </c>
      <c r="O135" s="440">
        <v>6352238</v>
      </c>
    </row>
    <row r="136" spans="1:15">
      <c r="A136" s="27"/>
      <c r="B136" s="27">
        <v>541</v>
      </c>
      <c r="C136" s="27" t="s">
        <v>604</v>
      </c>
      <c r="D136" s="434">
        <v>483437</v>
      </c>
      <c r="E136" s="441">
        <v>444290</v>
      </c>
      <c r="F136" s="434">
        <v>534043</v>
      </c>
      <c r="G136" s="441">
        <v>467211</v>
      </c>
      <c r="H136" s="433">
        <v>475725</v>
      </c>
      <c r="I136" s="440">
        <v>478413</v>
      </c>
      <c r="J136" s="433">
        <v>443702</v>
      </c>
      <c r="K136" s="440">
        <v>481264</v>
      </c>
      <c r="L136" s="433">
        <v>355983</v>
      </c>
      <c r="M136" s="440">
        <v>440473</v>
      </c>
      <c r="N136" s="433">
        <v>404628</v>
      </c>
      <c r="O136" s="440">
        <v>402523</v>
      </c>
    </row>
    <row r="137" spans="1:15">
      <c r="A137" s="27"/>
      <c r="B137" s="27">
        <v>542</v>
      </c>
      <c r="C137" s="27" t="s">
        <v>605</v>
      </c>
      <c r="D137" s="434">
        <v>24190</v>
      </c>
      <c r="E137" s="441">
        <v>274933</v>
      </c>
      <c r="F137" s="434">
        <v>23288</v>
      </c>
      <c r="G137" s="441">
        <v>369636</v>
      </c>
      <c r="H137" s="433">
        <v>50008</v>
      </c>
      <c r="I137" s="440">
        <v>236657</v>
      </c>
      <c r="J137" s="433">
        <v>81379</v>
      </c>
      <c r="K137" s="440">
        <v>225328</v>
      </c>
      <c r="L137" s="433">
        <v>20852</v>
      </c>
      <c r="M137" s="440">
        <v>232038</v>
      </c>
      <c r="N137" s="433">
        <v>27315</v>
      </c>
      <c r="O137" s="440">
        <v>195883</v>
      </c>
    </row>
    <row r="138" spans="1:15">
      <c r="A138" s="27"/>
      <c r="B138" s="27">
        <v>543</v>
      </c>
      <c r="C138" s="27" t="s">
        <v>606</v>
      </c>
      <c r="D138" s="434">
        <v>625091</v>
      </c>
      <c r="E138" s="441">
        <v>1680899</v>
      </c>
      <c r="F138" s="434">
        <v>913672</v>
      </c>
      <c r="G138" s="441">
        <v>1397494</v>
      </c>
      <c r="H138" s="433">
        <v>424140</v>
      </c>
      <c r="I138" s="440">
        <v>1383935</v>
      </c>
      <c r="J138" s="433">
        <v>427206</v>
      </c>
      <c r="K138" s="440">
        <v>1418696</v>
      </c>
      <c r="L138" s="433">
        <v>308996</v>
      </c>
      <c r="M138" s="440">
        <v>1298563</v>
      </c>
      <c r="N138" s="433">
        <v>291128</v>
      </c>
      <c r="O138" s="440">
        <v>1200414</v>
      </c>
    </row>
    <row r="139" spans="1:15">
      <c r="A139" s="27"/>
      <c r="B139" s="27">
        <v>544</v>
      </c>
      <c r="C139" s="27" t="s">
        <v>607</v>
      </c>
      <c r="D139" s="434">
        <v>1542103</v>
      </c>
      <c r="E139" s="441">
        <v>2120879</v>
      </c>
      <c r="F139" s="434">
        <v>1614180</v>
      </c>
      <c r="G139" s="441">
        <v>2350989</v>
      </c>
      <c r="H139" s="433">
        <v>1671581</v>
      </c>
      <c r="I139" s="440">
        <v>2148606</v>
      </c>
      <c r="J139" s="433">
        <v>1358790</v>
      </c>
      <c r="K139" s="440">
        <v>2141426</v>
      </c>
      <c r="L139" s="433">
        <v>1589395</v>
      </c>
      <c r="M139" s="440">
        <v>1911350</v>
      </c>
      <c r="N139" s="433">
        <v>1590625</v>
      </c>
      <c r="O139" s="440">
        <v>1623317</v>
      </c>
    </row>
    <row r="140" spans="1:15">
      <c r="A140" s="27"/>
      <c r="B140" s="27">
        <v>561</v>
      </c>
      <c r="C140" s="27" t="s">
        <v>608</v>
      </c>
      <c r="D140" s="434">
        <v>91745</v>
      </c>
      <c r="E140" s="441">
        <v>973059</v>
      </c>
      <c r="F140" s="434">
        <v>103445</v>
      </c>
      <c r="G140" s="441">
        <v>1046067</v>
      </c>
      <c r="H140" s="433">
        <v>131432</v>
      </c>
      <c r="I140" s="440">
        <v>1042007</v>
      </c>
      <c r="J140" s="433">
        <v>283928</v>
      </c>
      <c r="K140" s="440">
        <v>944465</v>
      </c>
      <c r="L140" s="433">
        <v>150143</v>
      </c>
      <c r="M140" s="440">
        <v>916271</v>
      </c>
      <c r="N140" s="433">
        <v>149320</v>
      </c>
      <c r="O140" s="440">
        <v>804597</v>
      </c>
    </row>
    <row r="141" spans="1:15">
      <c r="A141" s="27"/>
      <c r="B141" s="27">
        <v>562</v>
      </c>
      <c r="C141" s="27" t="s">
        <v>609</v>
      </c>
      <c r="D141" s="434">
        <v>120624</v>
      </c>
      <c r="E141" s="441">
        <v>334462</v>
      </c>
      <c r="F141" s="434">
        <v>123241</v>
      </c>
      <c r="G141" s="441">
        <v>320390</v>
      </c>
      <c r="H141" s="433">
        <v>123917</v>
      </c>
      <c r="I141" s="440">
        <v>294780</v>
      </c>
      <c r="J141" s="433">
        <v>23900</v>
      </c>
      <c r="K141" s="440">
        <v>259496</v>
      </c>
      <c r="L141" s="433">
        <v>28225</v>
      </c>
      <c r="M141" s="440">
        <v>226208</v>
      </c>
      <c r="N141" s="433">
        <v>31577</v>
      </c>
      <c r="O141" s="440">
        <v>233513</v>
      </c>
    </row>
    <row r="142" spans="1:15">
      <c r="A142" s="27"/>
      <c r="B142" s="27">
        <v>581</v>
      </c>
      <c r="C142" s="27" t="s">
        <v>610</v>
      </c>
      <c r="D142" s="434">
        <v>64299</v>
      </c>
      <c r="E142" s="441">
        <v>482610</v>
      </c>
      <c r="F142" s="434">
        <v>67804</v>
      </c>
      <c r="G142" s="441">
        <v>483848</v>
      </c>
      <c r="H142" s="433">
        <v>57266</v>
      </c>
      <c r="I142" s="440">
        <v>524406</v>
      </c>
      <c r="J142" s="433">
        <v>46920</v>
      </c>
      <c r="K142" s="440">
        <v>517362</v>
      </c>
      <c r="L142" s="433">
        <v>41424</v>
      </c>
      <c r="M142" s="440">
        <v>506251</v>
      </c>
      <c r="N142" s="433">
        <v>41885</v>
      </c>
      <c r="O142" s="440">
        <v>463888</v>
      </c>
    </row>
    <row r="143" spans="1:15">
      <c r="A143" s="27"/>
      <c r="B143" s="27">
        <v>582</v>
      </c>
      <c r="C143" s="27" t="s">
        <v>611</v>
      </c>
      <c r="D143" s="434">
        <v>1360705</v>
      </c>
      <c r="E143" s="441">
        <v>1043627</v>
      </c>
      <c r="F143" s="434">
        <v>1565782</v>
      </c>
      <c r="G143" s="441">
        <v>1097556</v>
      </c>
      <c r="H143" s="433">
        <v>1001390</v>
      </c>
      <c r="I143" s="440">
        <v>1021901</v>
      </c>
      <c r="J143" s="433">
        <v>593207</v>
      </c>
      <c r="K143" s="440">
        <v>975779</v>
      </c>
      <c r="L143" s="433">
        <v>556761</v>
      </c>
      <c r="M143" s="440">
        <v>845277</v>
      </c>
      <c r="N143" s="433">
        <v>522470</v>
      </c>
      <c r="O143" s="440">
        <v>721194</v>
      </c>
    </row>
    <row r="144" spans="1:15">
      <c r="A144" s="27"/>
      <c r="B144" s="27">
        <v>583</v>
      </c>
      <c r="C144" s="27" t="s">
        <v>612</v>
      </c>
      <c r="D144" s="434">
        <v>33996</v>
      </c>
      <c r="E144" s="441">
        <v>182866</v>
      </c>
      <c r="F144" s="434">
        <v>18698</v>
      </c>
      <c r="G144" s="441">
        <v>178395</v>
      </c>
      <c r="H144" s="433">
        <v>6795</v>
      </c>
      <c r="I144" s="440">
        <v>150474</v>
      </c>
      <c r="J144" s="433">
        <v>1810</v>
      </c>
      <c r="K144" s="440">
        <v>162171</v>
      </c>
      <c r="L144" s="433">
        <v>922</v>
      </c>
      <c r="M144" s="440">
        <v>116286</v>
      </c>
      <c r="N144" s="433">
        <v>1716</v>
      </c>
      <c r="O144" s="440">
        <v>95960</v>
      </c>
    </row>
    <row r="145" spans="1:15">
      <c r="A145" s="27"/>
      <c r="B145" s="27">
        <v>584</v>
      </c>
      <c r="C145" s="27" t="s">
        <v>613</v>
      </c>
      <c r="D145" s="434">
        <v>248924</v>
      </c>
      <c r="E145" s="441">
        <v>661598</v>
      </c>
      <c r="F145" s="434">
        <v>291432</v>
      </c>
      <c r="G145" s="441">
        <v>611674</v>
      </c>
      <c r="H145" s="433">
        <v>297757</v>
      </c>
      <c r="I145" s="440">
        <v>622937</v>
      </c>
      <c r="J145" s="433">
        <v>221983</v>
      </c>
      <c r="K145" s="440">
        <v>614316</v>
      </c>
      <c r="L145" s="433">
        <v>228719</v>
      </c>
      <c r="M145" s="440">
        <v>582698</v>
      </c>
      <c r="N145" s="433">
        <v>247979</v>
      </c>
      <c r="O145" s="440">
        <v>621708</v>
      </c>
    </row>
    <row r="146" spans="1:15">
      <c r="A146" s="27"/>
      <c r="B146" s="27">
        <v>601</v>
      </c>
      <c r="C146" s="27" t="s">
        <v>614</v>
      </c>
      <c r="D146" s="434">
        <v>4639000</v>
      </c>
      <c r="E146" s="441">
        <v>1667680</v>
      </c>
      <c r="F146" s="434">
        <v>4790256</v>
      </c>
      <c r="G146" s="441">
        <v>1634179</v>
      </c>
      <c r="H146" s="433">
        <v>3803708</v>
      </c>
      <c r="I146" s="440">
        <v>2132347</v>
      </c>
      <c r="J146" s="433">
        <v>3226615</v>
      </c>
      <c r="K146" s="440">
        <v>1683535</v>
      </c>
      <c r="L146" s="433">
        <v>1026731</v>
      </c>
      <c r="M146" s="440">
        <v>1509015</v>
      </c>
      <c r="N146" s="433">
        <f>ROUND(1850601*L146/SUM(L$146:L$149),0)</f>
        <v>989243</v>
      </c>
      <c r="O146" s="440">
        <f>ROUND(2563581*M146/SUM(M$146:M$149),0)</f>
        <v>1460801</v>
      </c>
    </row>
    <row r="147" spans="1:15">
      <c r="A147" s="27"/>
      <c r="B147" s="27">
        <v>602</v>
      </c>
      <c r="C147" s="27" t="s">
        <v>615</v>
      </c>
      <c r="D147" s="434">
        <v>1347724</v>
      </c>
      <c r="E147" s="441">
        <v>699701</v>
      </c>
      <c r="F147" s="434">
        <v>1122355</v>
      </c>
      <c r="G147" s="441">
        <v>798563</v>
      </c>
      <c r="H147" s="433">
        <v>1234619</v>
      </c>
      <c r="I147" s="440">
        <v>809050</v>
      </c>
      <c r="J147" s="433">
        <v>1266663</v>
      </c>
      <c r="K147" s="440">
        <v>681467</v>
      </c>
      <c r="L147" s="433">
        <v>854150</v>
      </c>
      <c r="M147" s="440">
        <v>668142</v>
      </c>
      <c r="N147" s="433">
        <f>ROUND(1850601*L147/SUM(L$146:L$149),0)</f>
        <v>822964</v>
      </c>
      <c r="O147" s="440">
        <f>ROUND(2563581*M147/SUM(M$146:M$149),0)</f>
        <v>646794</v>
      </c>
    </row>
    <row r="148" spans="1:15">
      <c r="A148" s="27"/>
      <c r="B148" s="27">
        <v>603</v>
      </c>
      <c r="C148" s="27" t="s">
        <v>616</v>
      </c>
      <c r="D148" s="434">
        <v>9204</v>
      </c>
      <c r="E148" s="441">
        <v>240671</v>
      </c>
      <c r="F148" s="434">
        <v>11343</v>
      </c>
      <c r="G148" s="441">
        <v>272950</v>
      </c>
      <c r="H148" s="433">
        <v>11582</v>
      </c>
      <c r="I148" s="440">
        <v>307840</v>
      </c>
      <c r="J148" s="433">
        <v>7179</v>
      </c>
      <c r="K148" s="440">
        <v>255890</v>
      </c>
      <c r="L148" s="433">
        <v>3790</v>
      </c>
      <c r="M148" s="440">
        <v>223547</v>
      </c>
      <c r="N148" s="433">
        <f>ROUND(1850601*L148/SUM(L$146:L$149),0)</f>
        <v>3652</v>
      </c>
      <c r="O148" s="440">
        <f>ROUND(2563581*M148/SUM(M$146:M$149),0)</f>
        <v>216404</v>
      </c>
    </row>
    <row r="149" spans="1:15">
      <c r="A149" s="27"/>
      <c r="B149" s="27">
        <v>604</v>
      </c>
      <c r="C149" s="27" t="s">
        <v>617</v>
      </c>
      <c r="D149" s="434">
        <v>23903</v>
      </c>
      <c r="E149" s="441">
        <v>249043</v>
      </c>
      <c r="F149" s="434">
        <v>39683</v>
      </c>
      <c r="G149" s="441">
        <v>273113</v>
      </c>
      <c r="H149" s="433">
        <v>51580</v>
      </c>
      <c r="I149" s="440">
        <v>316785</v>
      </c>
      <c r="J149" s="433">
        <v>30338</v>
      </c>
      <c r="K149" s="440">
        <v>283869</v>
      </c>
      <c r="L149" s="433">
        <v>36059</v>
      </c>
      <c r="M149" s="440">
        <v>247489</v>
      </c>
      <c r="N149" s="433">
        <f>1850601-SUM(N146:N148)</f>
        <v>34742</v>
      </c>
      <c r="O149" s="440">
        <f>2563581-SUM(O146:O148)</f>
        <v>239582</v>
      </c>
    </row>
    <row r="150" spans="1:15">
      <c r="A150" s="27"/>
      <c r="B150" s="27">
        <v>621</v>
      </c>
      <c r="C150" s="27" t="s">
        <v>618</v>
      </c>
      <c r="D150" s="434">
        <v>23890</v>
      </c>
      <c r="E150" s="441">
        <v>441655</v>
      </c>
      <c r="F150" s="434">
        <v>2500</v>
      </c>
      <c r="G150" s="441">
        <v>511906</v>
      </c>
      <c r="H150" s="433">
        <v>12070</v>
      </c>
      <c r="I150" s="440">
        <v>409997</v>
      </c>
      <c r="J150" s="433">
        <v>49081</v>
      </c>
      <c r="K150" s="440">
        <v>376242</v>
      </c>
      <c r="L150" s="433">
        <v>73795</v>
      </c>
      <c r="M150" s="440">
        <v>1301465</v>
      </c>
      <c r="N150" s="433">
        <v>32994</v>
      </c>
      <c r="O150" s="440">
        <v>1312840</v>
      </c>
    </row>
    <row r="151" spans="1:15">
      <c r="A151" s="27"/>
      <c r="B151" s="27">
        <v>622</v>
      </c>
      <c r="C151" s="27" t="s">
        <v>619</v>
      </c>
      <c r="D151" s="434">
        <v>2132474</v>
      </c>
      <c r="E151" s="441">
        <v>2722258</v>
      </c>
      <c r="F151" s="434">
        <v>2246016</v>
      </c>
      <c r="G151" s="441">
        <v>2789140</v>
      </c>
      <c r="H151" s="433">
        <v>2167997</v>
      </c>
      <c r="I151" s="440">
        <v>3531487</v>
      </c>
      <c r="J151" s="433">
        <v>2108666</v>
      </c>
      <c r="K151" s="440">
        <v>3261683</v>
      </c>
      <c r="L151" s="433">
        <v>1519622</v>
      </c>
      <c r="M151" s="440">
        <v>3166887</v>
      </c>
      <c r="N151" s="433">
        <v>1508539</v>
      </c>
      <c r="O151" s="440">
        <v>2762447</v>
      </c>
    </row>
    <row r="152" spans="1:15">
      <c r="A152" s="27"/>
      <c r="B152" s="27">
        <v>623</v>
      </c>
      <c r="C152" s="27" t="s">
        <v>620</v>
      </c>
      <c r="D152" s="434">
        <v>48306</v>
      </c>
      <c r="E152" s="441">
        <v>543697</v>
      </c>
      <c r="F152" s="434">
        <v>165285</v>
      </c>
      <c r="G152" s="441">
        <v>428527</v>
      </c>
      <c r="H152" s="433">
        <v>25792</v>
      </c>
      <c r="I152" s="440">
        <v>682836</v>
      </c>
      <c r="J152" s="433">
        <v>36519</v>
      </c>
      <c r="K152" s="440">
        <v>566042</v>
      </c>
      <c r="L152" s="433">
        <v>150637</v>
      </c>
      <c r="M152" s="440">
        <v>387532</v>
      </c>
      <c r="N152" s="433">
        <v>156084</v>
      </c>
      <c r="O152" s="440">
        <v>366122</v>
      </c>
    </row>
    <row r="153" spans="1:15">
      <c r="A153" s="27"/>
      <c r="B153" s="27">
        <v>624</v>
      </c>
      <c r="C153" s="27" t="s">
        <v>621</v>
      </c>
      <c r="D153" s="434">
        <v>125416</v>
      </c>
      <c r="E153" s="441">
        <v>486469</v>
      </c>
      <c r="F153" s="434">
        <v>134928</v>
      </c>
      <c r="G153" s="441">
        <v>612828</v>
      </c>
      <c r="H153" s="433">
        <v>162773</v>
      </c>
      <c r="I153" s="440">
        <v>596350</v>
      </c>
      <c r="J153" s="433">
        <v>114783</v>
      </c>
      <c r="K153" s="440">
        <v>647174</v>
      </c>
      <c r="L153" s="433">
        <v>145704</v>
      </c>
      <c r="M153" s="440">
        <v>495276</v>
      </c>
      <c r="N153" s="433">
        <v>167324</v>
      </c>
      <c r="O153" s="440">
        <v>458943</v>
      </c>
    </row>
    <row r="154" spans="1:15">
      <c r="A154" s="27" t="s">
        <v>116</v>
      </c>
      <c r="B154" s="27"/>
      <c r="C154" s="27" t="s">
        <v>61</v>
      </c>
      <c r="D154" s="433">
        <v>7617504</v>
      </c>
      <c r="E154" s="440">
        <v>10365824</v>
      </c>
      <c r="F154" s="433">
        <v>5407409</v>
      </c>
      <c r="G154" s="440">
        <v>11101993</v>
      </c>
      <c r="H154" s="433">
        <v>5081559</v>
      </c>
      <c r="I154" s="440">
        <v>12412386</v>
      </c>
      <c r="J154" s="433">
        <v>5263452</v>
      </c>
      <c r="K154" s="440">
        <v>12091077</v>
      </c>
      <c r="L154" s="433">
        <f>SUM(L155:L161)</f>
        <v>4532513</v>
      </c>
      <c r="M154" s="440">
        <f>SUM(M155:M161)</f>
        <v>12180445</v>
      </c>
      <c r="N154" s="433">
        <f>SUM(N155:N161)</f>
        <v>3878443</v>
      </c>
      <c r="O154" s="440">
        <f>SUM(O155:O161)</f>
        <v>11470688</v>
      </c>
    </row>
    <row r="155" spans="1:15">
      <c r="A155" s="27"/>
      <c r="B155" s="27">
        <v>221</v>
      </c>
      <c r="C155" s="27" t="s">
        <v>244</v>
      </c>
      <c r="D155" s="434">
        <v>2183813</v>
      </c>
      <c r="E155" s="441">
        <v>3781911</v>
      </c>
      <c r="F155" s="434">
        <v>2004058</v>
      </c>
      <c r="G155" s="441">
        <v>4120825</v>
      </c>
      <c r="H155" s="433">
        <v>1497284</v>
      </c>
      <c r="I155" s="440">
        <v>5080315</v>
      </c>
      <c r="J155" s="433">
        <v>1816857</v>
      </c>
      <c r="K155" s="440">
        <v>4930141</v>
      </c>
      <c r="L155" s="433">
        <v>1470501</v>
      </c>
      <c r="M155" s="440">
        <v>5216741</v>
      </c>
      <c r="N155" s="433">
        <v>1223603</v>
      </c>
      <c r="O155" s="440">
        <v>4871225</v>
      </c>
    </row>
    <row r="156" spans="1:15">
      <c r="A156" s="27"/>
      <c r="B156" s="27">
        <v>641</v>
      </c>
      <c r="C156" s="27" t="s">
        <v>622</v>
      </c>
      <c r="D156" s="434">
        <v>3256590</v>
      </c>
      <c r="E156" s="441">
        <v>1789781</v>
      </c>
      <c r="F156" s="434">
        <v>1290830</v>
      </c>
      <c r="G156" s="441">
        <v>1794715</v>
      </c>
      <c r="H156" s="433">
        <v>1441312</v>
      </c>
      <c r="I156" s="440">
        <v>2224379</v>
      </c>
      <c r="J156" s="433">
        <v>1182993</v>
      </c>
      <c r="K156" s="440">
        <v>2162974</v>
      </c>
      <c r="L156" s="433">
        <v>1170781</v>
      </c>
      <c r="M156" s="440">
        <v>2041603</v>
      </c>
      <c r="N156" s="433">
        <v>800491</v>
      </c>
      <c r="O156" s="440">
        <v>1910021</v>
      </c>
    </row>
    <row r="157" spans="1:15">
      <c r="A157" s="27"/>
      <c r="B157" s="27">
        <v>642</v>
      </c>
      <c r="C157" s="27" t="s">
        <v>623</v>
      </c>
      <c r="D157" s="434">
        <v>1297646</v>
      </c>
      <c r="E157" s="441">
        <v>2066101</v>
      </c>
      <c r="F157" s="434">
        <v>1202501</v>
      </c>
      <c r="G157" s="441">
        <v>1943809</v>
      </c>
      <c r="H157" s="433">
        <v>1279043</v>
      </c>
      <c r="I157" s="440">
        <v>2183910</v>
      </c>
      <c r="J157" s="433">
        <v>1398508</v>
      </c>
      <c r="K157" s="440">
        <v>2139043</v>
      </c>
      <c r="L157" s="433">
        <v>1197565</v>
      </c>
      <c r="M157" s="440">
        <v>2195137</v>
      </c>
      <c r="N157" s="433">
        <v>1275577</v>
      </c>
      <c r="O157" s="440">
        <v>2122907</v>
      </c>
    </row>
    <row r="158" spans="1:15">
      <c r="A158" s="27"/>
      <c r="B158" s="27">
        <v>643</v>
      </c>
      <c r="C158" s="27" t="s">
        <v>624</v>
      </c>
      <c r="D158" s="434">
        <v>39478</v>
      </c>
      <c r="E158" s="441">
        <v>338794</v>
      </c>
      <c r="F158" s="434">
        <v>69493</v>
      </c>
      <c r="G158" s="441">
        <v>346498</v>
      </c>
      <c r="H158" s="433">
        <v>65010</v>
      </c>
      <c r="I158" s="440">
        <v>405617</v>
      </c>
      <c r="J158" s="433">
        <v>32668.995612832467</v>
      </c>
      <c r="K158" s="440">
        <v>371618.94936750195</v>
      </c>
      <c r="L158" s="433">
        <v>12867</v>
      </c>
      <c r="M158" s="440">
        <v>319433</v>
      </c>
      <c r="N158" s="433">
        <v>29273</v>
      </c>
      <c r="O158" s="440">
        <v>319855</v>
      </c>
    </row>
    <row r="159" spans="1:15">
      <c r="A159" s="27"/>
      <c r="B159" s="27">
        <v>644</v>
      </c>
      <c r="C159" s="27" t="s">
        <v>625</v>
      </c>
      <c r="D159" s="434">
        <v>397379</v>
      </c>
      <c r="E159" s="441">
        <v>991268</v>
      </c>
      <c r="F159" s="434">
        <v>268926</v>
      </c>
      <c r="G159" s="441">
        <v>1420574</v>
      </c>
      <c r="H159" s="433">
        <v>351071</v>
      </c>
      <c r="I159" s="440">
        <v>1188017</v>
      </c>
      <c r="J159" s="433">
        <v>276186</v>
      </c>
      <c r="K159" s="440">
        <v>1164340</v>
      </c>
      <c r="L159" s="433">
        <v>224307</v>
      </c>
      <c r="M159" s="440">
        <v>1119532</v>
      </c>
      <c r="N159" s="433">
        <v>181122</v>
      </c>
      <c r="O159" s="440">
        <v>1076259</v>
      </c>
    </row>
    <row r="160" spans="1:15">
      <c r="A160" s="27"/>
      <c r="B160" s="27">
        <v>645</v>
      </c>
      <c r="C160" s="27" t="s">
        <v>626</v>
      </c>
      <c r="D160" s="434">
        <v>403326</v>
      </c>
      <c r="E160" s="441">
        <v>790615</v>
      </c>
      <c r="F160" s="434">
        <v>498664</v>
      </c>
      <c r="G160" s="441">
        <v>847323</v>
      </c>
      <c r="H160" s="433">
        <v>403439</v>
      </c>
      <c r="I160" s="440">
        <v>755762</v>
      </c>
      <c r="J160" s="433">
        <v>533927</v>
      </c>
      <c r="K160" s="440">
        <v>796718</v>
      </c>
      <c r="L160" s="433">
        <v>416374</v>
      </c>
      <c r="M160" s="440">
        <v>769703</v>
      </c>
      <c r="N160" s="433">
        <v>328392</v>
      </c>
      <c r="O160" s="440">
        <v>690569</v>
      </c>
    </row>
    <row r="161" spans="1:28">
      <c r="A161" s="27"/>
      <c r="B161" s="27">
        <v>646</v>
      </c>
      <c r="C161" s="27" t="s">
        <v>627</v>
      </c>
      <c r="D161" s="434">
        <v>39272</v>
      </c>
      <c r="E161" s="441">
        <v>607354</v>
      </c>
      <c r="F161" s="434">
        <v>72937</v>
      </c>
      <c r="G161" s="441">
        <v>628249</v>
      </c>
      <c r="H161" s="433">
        <v>44400</v>
      </c>
      <c r="I161" s="440">
        <v>574386</v>
      </c>
      <c r="J161" s="433">
        <v>22312.004387167533</v>
      </c>
      <c r="K161" s="440">
        <v>526242.05063249811</v>
      </c>
      <c r="L161" s="433">
        <v>40118</v>
      </c>
      <c r="M161" s="440">
        <v>518296</v>
      </c>
      <c r="N161" s="433">
        <v>39985</v>
      </c>
      <c r="O161" s="440">
        <v>479852</v>
      </c>
    </row>
    <row r="162" spans="1:28">
      <c r="A162" s="27" t="s">
        <v>116</v>
      </c>
      <c r="B162" s="27"/>
      <c r="C162" s="27" t="s">
        <v>62</v>
      </c>
      <c r="D162" s="433">
        <v>21946132</v>
      </c>
      <c r="E162" s="440">
        <v>16492552</v>
      </c>
      <c r="F162" s="433">
        <v>21377181</v>
      </c>
      <c r="G162" s="440">
        <v>17968080</v>
      </c>
      <c r="H162" s="433">
        <v>23122021</v>
      </c>
      <c r="I162" s="440">
        <v>20003821</v>
      </c>
      <c r="J162" s="433">
        <v>20786466</v>
      </c>
      <c r="K162" s="440">
        <v>19109505</v>
      </c>
      <c r="L162" s="433">
        <f>SUM(L163:L173)</f>
        <v>13678741</v>
      </c>
      <c r="M162" s="440">
        <f>SUM(M163:M173)</f>
        <v>17212264</v>
      </c>
      <c r="N162" s="433">
        <f>SUM(N163:N173)</f>
        <v>13579405</v>
      </c>
      <c r="O162" s="440">
        <f>SUM(O163:O173)</f>
        <v>15722422</v>
      </c>
    </row>
    <row r="163" spans="1:28">
      <c r="A163" s="27"/>
      <c r="B163" s="27">
        <v>205</v>
      </c>
      <c r="C163" s="27" t="s">
        <v>73</v>
      </c>
      <c r="D163" s="434">
        <v>10984149</v>
      </c>
      <c r="E163" s="441">
        <v>5627760</v>
      </c>
      <c r="F163" s="434">
        <v>10164077</v>
      </c>
      <c r="G163" s="441">
        <v>5673628</v>
      </c>
      <c r="H163" s="433">
        <v>9557039</v>
      </c>
      <c r="I163" s="440">
        <v>5692023</v>
      </c>
      <c r="J163" s="433">
        <v>9533496</v>
      </c>
      <c r="K163" s="440">
        <v>4993793</v>
      </c>
      <c r="L163" s="433">
        <v>4824303</v>
      </c>
      <c r="M163" s="440">
        <v>4807984</v>
      </c>
      <c r="N163" s="433">
        <v>4464750</v>
      </c>
      <c r="O163" s="440">
        <v>4782516</v>
      </c>
    </row>
    <row r="164" spans="1:28">
      <c r="A164" s="27"/>
      <c r="B164" s="27">
        <v>681</v>
      </c>
      <c r="C164" s="27" t="s">
        <v>628</v>
      </c>
      <c r="D164" s="434">
        <v>809963</v>
      </c>
      <c r="E164" s="441">
        <v>2040334</v>
      </c>
      <c r="F164" s="434">
        <v>1033655</v>
      </c>
      <c r="G164" s="441">
        <v>2728469</v>
      </c>
      <c r="H164" s="433">
        <v>1090058</v>
      </c>
      <c r="I164" s="440">
        <v>3046145</v>
      </c>
      <c r="J164" s="433">
        <v>1770811</v>
      </c>
      <c r="K164" s="440">
        <v>3148023</v>
      </c>
      <c r="L164" s="433">
        <v>1074720</v>
      </c>
      <c r="M164" s="440">
        <v>3175760</v>
      </c>
      <c r="N164" s="433">
        <v>1106403</v>
      </c>
      <c r="O164" s="440">
        <v>2166975</v>
      </c>
    </row>
    <row r="165" spans="1:28">
      <c r="A165" s="27"/>
      <c r="B165" s="27">
        <v>682</v>
      </c>
      <c r="C165" s="27" t="s">
        <v>629</v>
      </c>
      <c r="D165" s="434">
        <v>305285</v>
      </c>
      <c r="E165" s="441">
        <v>537900</v>
      </c>
      <c r="F165" s="434">
        <v>387169</v>
      </c>
      <c r="G165" s="441">
        <v>497195</v>
      </c>
      <c r="H165" s="433">
        <v>354061</v>
      </c>
      <c r="I165" s="440">
        <v>560741</v>
      </c>
      <c r="J165" s="433">
        <v>295511</v>
      </c>
      <c r="K165" s="440">
        <v>827309</v>
      </c>
      <c r="L165" s="433">
        <v>229007</v>
      </c>
      <c r="M165" s="440">
        <v>527986</v>
      </c>
      <c r="N165" s="433">
        <v>225920</v>
      </c>
      <c r="O165" s="440">
        <v>452934</v>
      </c>
    </row>
    <row r="166" spans="1:28">
      <c r="A166" s="27"/>
      <c r="B166" s="27">
        <v>683</v>
      </c>
      <c r="C166" s="27" t="s">
        <v>630</v>
      </c>
      <c r="D166" s="434">
        <v>195794</v>
      </c>
      <c r="E166" s="441">
        <v>625625</v>
      </c>
      <c r="F166" s="434">
        <v>120190</v>
      </c>
      <c r="G166" s="441">
        <v>706547</v>
      </c>
      <c r="H166" s="433">
        <v>136764</v>
      </c>
      <c r="I166" s="440">
        <v>726836</v>
      </c>
      <c r="J166" s="433">
        <v>112616</v>
      </c>
      <c r="K166" s="440">
        <v>784753</v>
      </c>
      <c r="L166" s="433">
        <v>197925</v>
      </c>
      <c r="M166" s="440">
        <v>501401</v>
      </c>
      <c r="N166" s="433">
        <v>130521</v>
      </c>
      <c r="O166" s="440">
        <v>525668</v>
      </c>
    </row>
    <row r="167" spans="1:28">
      <c r="A167" s="27"/>
      <c r="B167" s="27">
        <v>684</v>
      </c>
      <c r="C167" s="27" t="s">
        <v>601</v>
      </c>
      <c r="D167" s="434">
        <v>254586</v>
      </c>
      <c r="E167" s="441">
        <v>592379</v>
      </c>
      <c r="F167" s="434">
        <v>206103</v>
      </c>
      <c r="G167" s="441">
        <v>660337</v>
      </c>
      <c r="H167" s="433">
        <v>265008</v>
      </c>
      <c r="I167" s="440">
        <v>638030</v>
      </c>
      <c r="J167" s="433">
        <v>363244</v>
      </c>
      <c r="K167" s="440">
        <v>597279</v>
      </c>
      <c r="L167" s="433">
        <v>285350</v>
      </c>
      <c r="M167" s="440">
        <v>658892</v>
      </c>
      <c r="N167" s="433">
        <v>296455</v>
      </c>
      <c r="O167" s="440">
        <v>591791</v>
      </c>
    </row>
    <row r="168" spans="1:28">
      <c r="A168" s="27"/>
      <c r="B168" s="27">
        <v>685</v>
      </c>
      <c r="C168" s="27" t="s">
        <v>631</v>
      </c>
      <c r="D168" s="434">
        <v>823446</v>
      </c>
      <c r="E168" s="441">
        <v>590838</v>
      </c>
      <c r="F168" s="434">
        <v>768486</v>
      </c>
      <c r="G168" s="441">
        <v>629480</v>
      </c>
      <c r="H168" s="433">
        <v>726233</v>
      </c>
      <c r="I168" s="440">
        <v>659922</v>
      </c>
      <c r="J168" s="433">
        <v>616441</v>
      </c>
      <c r="K168" s="440">
        <v>630693</v>
      </c>
      <c r="L168" s="433">
        <v>462240</v>
      </c>
      <c r="M168" s="440">
        <v>552520</v>
      </c>
      <c r="N168" s="433">
        <v>537106</v>
      </c>
      <c r="O168" s="440">
        <v>481196</v>
      </c>
    </row>
    <row r="169" spans="1:28">
      <c r="A169" s="27"/>
      <c r="B169" s="27">
        <v>686</v>
      </c>
      <c r="C169" s="27" t="s">
        <v>632</v>
      </c>
      <c r="D169" s="434">
        <v>357839</v>
      </c>
      <c r="E169" s="441">
        <v>612079</v>
      </c>
      <c r="F169" s="434">
        <v>386999</v>
      </c>
      <c r="G169" s="441">
        <v>695994</v>
      </c>
      <c r="H169" s="433">
        <v>396245</v>
      </c>
      <c r="I169" s="440">
        <v>795717</v>
      </c>
      <c r="J169" s="433">
        <v>377074</v>
      </c>
      <c r="K169" s="440">
        <v>831991</v>
      </c>
      <c r="L169" s="433">
        <v>229144</v>
      </c>
      <c r="M169" s="440">
        <v>810843</v>
      </c>
      <c r="N169" s="433">
        <v>220198</v>
      </c>
      <c r="O169" s="440">
        <v>793576</v>
      </c>
    </row>
    <row r="170" spans="1:28">
      <c r="A170" s="27"/>
      <c r="B170" s="27">
        <v>701</v>
      </c>
      <c r="C170" s="27" t="s">
        <v>633</v>
      </c>
      <c r="D170" s="434">
        <v>1052424</v>
      </c>
      <c r="E170" s="441">
        <v>980283</v>
      </c>
      <c r="F170" s="434">
        <v>788874</v>
      </c>
      <c r="G170" s="441">
        <v>1030131</v>
      </c>
      <c r="H170" s="433">
        <v>906710</v>
      </c>
      <c r="I170" s="440">
        <v>1021911</v>
      </c>
      <c r="J170" s="433">
        <v>706181</v>
      </c>
      <c r="K170" s="440">
        <v>1099197</v>
      </c>
      <c r="L170" s="433">
        <v>707128</v>
      </c>
      <c r="M170" s="440">
        <v>799993</v>
      </c>
      <c r="N170" s="433">
        <v>875227</v>
      </c>
      <c r="O170" s="440">
        <v>765493</v>
      </c>
    </row>
    <row r="171" spans="1:28">
      <c r="A171" s="27"/>
      <c r="B171" s="27">
        <v>702</v>
      </c>
      <c r="C171" s="27" t="s">
        <v>634</v>
      </c>
      <c r="D171" s="434">
        <v>1332086</v>
      </c>
      <c r="E171" s="441">
        <v>1214792</v>
      </c>
      <c r="F171" s="434">
        <v>1716084</v>
      </c>
      <c r="G171" s="441">
        <v>1152712</v>
      </c>
      <c r="H171" s="433">
        <v>1778792</v>
      </c>
      <c r="I171" s="440">
        <v>1435758</v>
      </c>
      <c r="J171" s="433">
        <v>1123611</v>
      </c>
      <c r="K171" s="440">
        <v>1270069</v>
      </c>
      <c r="L171" s="433">
        <v>958099</v>
      </c>
      <c r="M171" s="440">
        <v>1036149</v>
      </c>
      <c r="N171" s="433">
        <v>1019235</v>
      </c>
      <c r="O171" s="440">
        <v>1005510</v>
      </c>
    </row>
    <row r="172" spans="1:28">
      <c r="A172" s="27"/>
      <c r="B172" s="27">
        <v>703</v>
      </c>
      <c r="C172" s="27" t="s">
        <v>635</v>
      </c>
      <c r="D172" s="434">
        <v>2215088</v>
      </c>
      <c r="E172" s="441">
        <v>2161211</v>
      </c>
      <c r="F172" s="434">
        <v>2189236</v>
      </c>
      <c r="G172" s="441">
        <v>2547809</v>
      </c>
      <c r="H172" s="433">
        <v>4385413</v>
      </c>
      <c r="I172" s="440">
        <v>3592957</v>
      </c>
      <c r="J172" s="433">
        <v>2280795</v>
      </c>
      <c r="K172" s="440">
        <v>2652469</v>
      </c>
      <c r="L172" s="433">
        <v>1698516</v>
      </c>
      <c r="M172" s="440">
        <v>2496230</v>
      </c>
      <c r="N172" s="433">
        <v>1688164</v>
      </c>
      <c r="O172" s="440">
        <v>2628709</v>
      </c>
    </row>
    <row r="173" spans="1:28">
      <c r="A173" s="28"/>
      <c r="B173" s="28">
        <v>704</v>
      </c>
      <c r="C173" s="28" t="s">
        <v>636</v>
      </c>
      <c r="D173" s="435">
        <v>3615472</v>
      </c>
      <c r="E173" s="443">
        <v>1509351</v>
      </c>
      <c r="F173" s="435">
        <v>3616308</v>
      </c>
      <c r="G173" s="443">
        <v>1645778</v>
      </c>
      <c r="H173" s="435">
        <v>3525698</v>
      </c>
      <c r="I173" s="443">
        <v>1833781</v>
      </c>
      <c r="J173" s="435">
        <v>3606686</v>
      </c>
      <c r="K173" s="443">
        <v>2273929</v>
      </c>
      <c r="L173" s="436">
        <v>3012309</v>
      </c>
      <c r="M173" s="447">
        <v>1844506</v>
      </c>
      <c r="N173" s="436">
        <v>3015426</v>
      </c>
      <c r="O173" s="447">
        <v>1528054</v>
      </c>
      <c r="AB173" s="30" t="s">
        <v>641</v>
      </c>
    </row>
    <row r="174" spans="1:28">
      <c r="AB174" s="129" t="s">
        <v>642</v>
      </c>
    </row>
    <row r="175" spans="1:28">
      <c r="AB175" s="129" t="s">
        <v>646</v>
      </c>
    </row>
    <row r="183" spans="29:33">
      <c r="AC183" s="129"/>
      <c r="AD183" s="129"/>
      <c r="AE183" s="129" t="s">
        <v>643</v>
      </c>
      <c r="AF183" s="129" t="s">
        <v>644</v>
      </c>
      <c r="AG183" s="129" t="s">
        <v>645</v>
      </c>
    </row>
    <row r="184" spans="29:33">
      <c r="AC184" s="129"/>
      <c r="AD184" s="129"/>
      <c r="AE184" s="129">
        <v>6945336</v>
      </c>
      <c r="AF184" s="129">
        <v>0.71305600000000002</v>
      </c>
      <c r="AG184" s="129" t="e">
        <f>ROUND(#REF!*AF184,0)</f>
        <v>#REF!</v>
      </c>
    </row>
  </sheetData>
  <mergeCells count="1">
    <mergeCell ref="T7:U7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82C52-6C83-4316-8173-3B54079C09E4}">
  <dimension ref="A1:AR114"/>
  <sheetViews>
    <sheetView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P5" sqref="P5"/>
    </sheetView>
  </sheetViews>
  <sheetFormatPr defaultColWidth="8.75" defaultRowHeight="13.5"/>
  <cols>
    <col min="1" max="1" width="4.5" style="154" customWidth="1"/>
    <col min="2" max="2" width="14.125" style="154" customWidth="1"/>
    <col min="3" max="16" width="11.5" style="154" customWidth="1"/>
    <col min="17" max="26" width="11.125" style="156" bestFit="1" customWidth="1"/>
    <col min="27" max="28" width="10" style="156" bestFit="1" customWidth="1"/>
    <col min="29" max="30" width="11.125" style="156" bestFit="1" customWidth="1"/>
    <col min="31" max="40" width="10" style="156" bestFit="1" customWidth="1"/>
    <col min="41" max="42" width="9" style="156" bestFit="1" customWidth="1"/>
    <col min="43" max="44" width="10" style="156" bestFit="1" customWidth="1"/>
    <col min="45" max="16384" width="8.75" style="156"/>
  </cols>
  <sheetData>
    <row r="1" spans="1:16" ht="15.6" customHeight="1">
      <c r="B1" s="155" t="s">
        <v>251</v>
      </c>
      <c r="P1" s="154" t="s">
        <v>668</v>
      </c>
    </row>
    <row r="2" spans="1:16" ht="15.6" customHeight="1">
      <c r="A2" s="157"/>
      <c r="B2" s="158" t="s">
        <v>258</v>
      </c>
      <c r="C2" s="158" t="s">
        <v>107</v>
      </c>
      <c r="D2" s="158" t="s">
        <v>108</v>
      </c>
      <c r="E2" s="158" t="s">
        <v>109</v>
      </c>
      <c r="F2" s="158" t="s">
        <v>110</v>
      </c>
      <c r="G2" s="158" t="s">
        <v>111</v>
      </c>
      <c r="H2" s="158" t="s">
        <v>112</v>
      </c>
      <c r="I2" s="158" t="s">
        <v>113</v>
      </c>
      <c r="J2" s="158" t="s">
        <v>114</v>
      </c>
      <c r="K2" s="158" t="s">
        <v>199</v>
      </c>
      <c r="L2" s="158" t="s">
        <v>376</v>
      </c>
      <c r="M2" s="158" t="s">
        <v>377</v>
      </c>
      <c r="N2" s="158" t="s">
        <v>378</v>
      </c>
      <c r="O2" s="158" t="s">
        <v>379</v>
      </c>
      <c r="P2" s="158" t="s">
        <v>380</v>
      </c>
    </row>
    <row r="3" spans="1:16" ht="15.6" customHeight="1">
      <c r="A3" s="159"/>
      <c r="B3" s="160"/>
      <c r="C3" s="161">
        <v>2010</v>
      </c>
      <c r="D3" s="161">
        <f>C3+1</f>
        <v>2011</v>
      </c>
      <c r="E3" s="161">
        <f t="shared" ref="E3:P3" si="0">D3+1</f>
        <v>2012</v>
      </c>
      <c r="F3" s="161">
        <f t="shared" si="0"/>
        <v>2013</v>
      </c>
      <c r="G3" s="161">
        <f t="shared" si="0"/>
        <v>2014</v>
      </c>
      <c r="H3" s="161">
        <f t="shared" si="0"/>
        <v>2015</v>
      </c>
      <c r="I3" s="161">
        <f t="shared" si="0"/>
        <v>2016</v>
      </c>
      <c r="J3" s="161">
        <f t="shared" si="0"/>
        <v>2017</v>
      </c>
      <c r="K3" s="161">
        <f t="shared" si="0"/>
        <v>2018</v>
      </c>
      <c r="L3" s="161">
        <f t="shared" si="0"/>
        <v>2019</v>
      </c>
      <c r="M3" s="161">
        <f t="shared" si="0"/>
        <v>2020</v>
      </c>
      <c r="N3" s="161">
        <f t="shared" si="0"/>
        <v>2021</v>
      </c>
      <c r="O3" s="161">
        <f t="shared" si="0"/>
        <v>2022</v>
      </c>
      <c r="P3" s="161">
        <f t="shared" si="0"/>
        <v>2023</v>
      </c>
    </row>
    <row r="4" spans="1:16" ht="15.6" customHeight="1">
      <c r="A4" s="162" t="s">
        <v>259</v>
      </c>
      <c r="B4" s="162" t="s">
        <v>260</v>
      </c>
      <c r="C4" s="162">
        <f t="shared" ref="C4:D4" si="1">SUM(C5:C14)</f>
        <v>120921</v>
      </c>
      <c r="D4" s="162">
        <f t="shared" si="1"/>
        <v>118170.534</v>
      </c>
      <c r="E4" s="162">
        <f>SUM(E5:E14)</f>
        <v>123638.72899999999</v>
      </c>
      <c r="F4" s="162">
        <f t="shared" ref="F4:P4" si="2">SUM(F5:F14)</f>
        <v>127711.10499999998</v>
      </c>
      <c r="G4" s="162">
        <f t="shared" si="2"/>
        <v>133255.97899999999</v>
      </c>
      <c r="H4" s="162">
        <f t="shared" si="2"/>
        <v>138753.79700000002</v>
      </c>
      <c r="I4" s="162">
        <f t="shared" si="2"/>
        <v>134166.17300000001</v>
      </c>
      <c r="J4" s="162">
        <f t="shared" si="2"/>
        <v>139045.98199999999</v>
      </c>
      <c r="K4" s="162">
        <f t="shared" si="2"/>
        <v>136962.77100000001</v>
      </c>
      <c r="L4" s="162">
        <f t="shared" si="2"/>
        <v>136507.073</v>
      </c>
      <c r="M4" s="162">
        <f t="shared" si="2"/>
        <v>75253.759203919442</v>
      </c>
      <c r="N4" s="162">
        <f t="shared" si="2"/>
        <v>84863.313000000009</v>
      </c>
      <c r="O4" s="162">
        <f t="shared" si="2"/>
        <v>114373.8278413785</v>
      </c>
      <c r="P4" s="162">
        <f t="shared" si="2"/>
        <v>122317.39399999999</v>
      </c>
    </row>
    <row r="5" spans="1:16" ht="15.6" customHeight="1">
      <c r="A5" s="162"/>
      <c r="B5" s="162" t="s">
        <v>96</v>
      </c>
      <c r="C5" s="162">
        <f t="shared" ref="C5:D5" si="3">C16</f>
        <v>31790</v>
      </c>
      <c r="D5" s="162">
        <f t="shared" si="3"/>
        <v>30956</v>
      </c>
      <c r="E5" s="162">
        <f>E16</f>
        <v>32820</v>
      </c>
      <c r="F5" s="162">
        <f t="shared" ref="F5:P5" si="4">F16</f>
        <v>35730</v>
      </c>
      <c r="G5" s="162">
        <f t="shared" si="4"/>
        <v>35430</v>
      </c>
      <c r="H5" s="162">
        <f t="shared" si="4"/>
        <v>35980</v>
      </c>
      <c r="I5" s="162">
        <f t="shared" si="4"/>
        <v>35000</v>
      </c>
      <c r="J5" s="162">
        <f t="shared" si="4"/>
        <v>39330</v>
      </c>
      <c r="K5" s="162">
        <f t="shared" si="4"/>
        <v>35380</v>
      </c>
      <c r="L5" s="162">
        <f t="shared" si="4"/>
        <v>35420</v>
      </c>
      <c r="M5" s="162">
        <f t="shared" si="4"/>
        <v>12543.217203919437</v>
      </c>
      <c r="N5" s="162">
        <f t="shared" si="4"/>
        <v>13380</v>
      </c>
      <c r="O5" s="162">
        <f t="shared" si="4"/>
        <v>24257.222841378501</v>
      </c>
      <c r="P5" s="162">
        <f t="shared" si="4"/>
        <v>26450</v>
      </c>
    </row>
    <row r="6" spans="1:16" ht="15.6" customHeight="1">
      <c r="A6" s="162"/>
      <c r="B6" s="162" t="s">
        <v>46</v>
      </c>
      <c r="C6" s="162">
        <f t="shared" ref="C6:D6" si="5">C17</f>
        <v>13926</v>
      </c>
      <c r="D6" s="162">
        <f t="shared" si="5"/>
        <v>13250.212000000001</v>
      </c>
      <c r="E6" s="162">
        <f>E17</f>
        <v>13444.718999999999</v>
      </c>
      <c r="F6" s="162">
        <f t="shared" ref="F6:P6" si="6">F17</f>
        <v>13798.865</v>
      </c>
      <c r="G6" s="162">
        <f t="shared" si="6"/>
        <v>14195.019999999999</v>
      </c>
      <c r="H6" s="162">
        <f t="shared" si="6"/>
        <v>14460.829</v>
      </c>
      <c r="I6" s="162">
        <f t="shared" si="6"/>
        <v>14537.968000000001</v>
      </c>
      <c r="J6" s="162">
        <f t="shared" si="6"/>
        <v>14294.641</v>
      </c>
      <c r="K6" s="162">
        <f t="shared" si="6"/>
        <v>14477.533000000001</v>
      </c>
      <c r="L6" s="162">
        <f t="shared" si="6"/>
        <v>14726.505999999999</v>
      </c>
      <c r="M6" s="162">
        <f t="shared" si="6"/>
        <v>7895.4100000000008</v>
      </c>
      <c r="N6" s="162">
        <f t="shared" si="6"/>
        <v>9493.0189999999984</v>
      </c>
      <c r="O6" s="162">
        <f t="shared" si="6"/>
        <v>13290.877999999999</v>
      </c>
      <c r="P6" s="162">
        <f t="shared" si="6"/>
        <v>14251.242999999999</v>
      </c>
    </row>
    <row r="7" spans="1:16" ht="15.6" customHeight="1">
      <c r="A7" s="162"/>
      <c r="B7" s="162" t="s">
        <v>47</v>
      </c>
      <c r="C7" s="162">
        <f t="shared" ref="C7:D7" si="7">C21</f>
        <v>16991</v>
      </c>
      <c r="D7" s="162">
        <f t="shared" si="7"/>
        <v>16242.326000000001</v>
      </c>
      <c r="E7" s="162">
        <f>E21</f>
        <v>16723.539999999997</v>
      </c>
      <c r="F7" s="162">
        <f t="shared" ref="F7:P7" si="8">F21</f>
        <v>16479.019</v>
      </c>
      <c r="G7" s="162">
        <f t="shared" si="8"/>
        <v>16620.085999999999</v>
      </c>
      <c r="H7" s="162">
        <f t="shared" si="8"/>
        <v>17134.128999999997</v>
      </c>
      <c r="I7" s="162">
        <f t="shared" si="8"/>
        <v>16476.8</v>
      </c>
      <c r="J7" s="162">
        <f t="shared" si="8"/>
        <v>16831.066999999999</v>
      </c>
      <c r="K7" s="162">
        <f t="shared" si="8"/>
        <v>19943.812999999998</v>
      </c>
      <c r="L7" s="162">
        <f t="shared" si="8"/>
        <v>18935.099999999999</v>
      </c>
      <c r="M7" s="162">
        <f t="shared" si="8"/>
        <v>12401.438</v>
      </c>
      <c r="N7" s="162">
        <f t="shared" si="8"/>
        <v>14960.55</v>
      </c>
      <c r="O7" s="162">
        <f t="shared" si="8"/>
        <v>17272.05</v>
      </c>
      <c r="P7" s="162">
        <f t="shared" si="8"/>
        <v>17901.383000000002</v>
      </c>
    </row>
    <row r="8" spans="1:16" ht="15.6" customHeight="1">
      <c r="A8" s="162"/>
      <c r="B8" s="162" t="s">
        <v>59</v>
      </c>
      <c r="C8" s="162">
        <f t="shared" ref="C8:D8" si="9">C27</f>
        <v>9063</v>
      </c>
      <c r="D8" s="162">
        <f t="shared" si="9"/>
        <v>8769.2720000000008</v>
      </c>
      <c r="E8" s="162">
        <f>E27</f>
        <v>8733.393</v>
      </c>
      <c r="F8" s="162">
        <f t="shared" ref="F8:P8" si="10">F27</f>
        <v>8777.3769999999986</v>
      </c>
      <c r="G8" s="162">
        <f t="shared" si="10"/>
        <v>8707.0560000000005</v>
      </c>
      <c r="H8" s="162">
        <f t="shared" si="10"/>
        <v>8857.7919999999976</v>
      </c>
      <c r="I8" s="162">
        <f t="shared" si="10"/>
        <v>8822.9929999999986</v>
      </c>
      <c r="J8" s="162">
        <f t="shared" si="10"/>
        <v>9304.5500000000011</v>
      </c>
      <c r="K8" s="162">
        <f t="shared" si="10"/>
        <v>9402.9809999999998</v>
      </c>
      <c r="L8" s="162">
        <f t="shared" si="10"/>
        <v>9847.7669999999998</v>
      </c>
      <c r="M8" s="162">
        <f t="shared" si="10"/>
        <v>6150.9809999999989</v>
      </c>
      <c r="N8" s="162">
        <f t="shared" si="10"/>
        <v>6231.8940000000002</v>
      </c>
      <c r="O8" s="162">
        <f t="shared" si="10"/>
        <v>7365.6269999999995</v>
      </c>
      <c r="P8" s="162">
        <f t="shared" si="10"/>
        <v>7746.6500000000005</v>
      </c>
    </row>
    <row r="9" spans="1:16" ht="15.6" customHeight="1">
      <c r="A9" s="162"/>
      <c r="B9" s="162" t="s">
        <v>48</v>
      </c>
      <c r="C9" s="162">
        <f t="shared" ref="C9:D9" si="11">C33</f>
        <v>14174</v>
      </c>
      <c r="D9" s="162">
        <f t="shared" si="11"/>
        <v>13865.565000000002</v>
      </c>
      <c r="E9" s="162">
        <f>E33</f>
        <v>14220.956</v>
      </c>
      <c r="F9" s="162">
        <f t="shared" ref="F9:P9" si="12">F33</f>
        <v>14168.861999999999</v>
      </c>
      <c r="G9" s="162">
        <f t="shared" si="12"/>
        <v>13867.696999999996</v>
      </c>
      <c r="H9" s="162">
        <f t="shared" si="12"/>
        <v>14176.131999999998</v>
      </c>
      <c r="I9" s="162">
        <f t="shared" si="12"/>
        <v>14109.933000000001</v>
      </c>
      <c r="J9" s="162">
        <f t="shared" si="12"/>
        <v>13956.536</v>
      </c>
      <c r="K9" s="162">
        <f t="shared" si="12"/>
        <v>14044.553</v>
      </c>
      <c r="L9" s="162">
        <f t="shared" si="12"/>
        <v>13940.566000000001</v>
      </c>
      <c r="M9" s="162">
        <f t="shared" si="12"/>
        <v>10808.62</v>
      </c>
      <c r="N9" s="162">
        <f t="shared" si="12"/>
        <v>11396.198</v>
      </c>
      <c r="O9" s="162">
        <f t="shared" si="12"/>
        <v>13502.411</v>
      </c>
      <c r="P9" s="162">
        <f t="shared" si="12"/>
        <v>13631.559000000001</v>
      </c>
    </row>
    <row r="10" spans="1:16" ht="15.6" customHeight="1">
      <c r="A10" s="162"/>
      <c r="B10" s="162" t="s">
        <v>118</v>
      </c>
      <c r="C10" s="162">
        <f t="shared" ref="C10:D10" si="13">C40</f>
        <v>5901</v>
      </c>
      <c r="D10" s="162">
        <f t="shared" si="13"/>
        <v>6673.6549999999997</v>
      </c>
      <c r="E10" s="162">
        <f>E40</f>
        <v>6537.3209999999999</v>
      </c>
      <c r="F10" s="162">
        <f t="shared" ref="F10:P10" si="14">F40</f>
        <v>7291.2060000000001</v>
      </c>
      <c r="G10" s="162">
        <f t="shared" si="14"/>
        <v>10022.203</v>
      </c>
      <c r="H10" s="162">
        <f t="shared" si="14"/>
        <v>12878.213000000002</v>
      </c>
      <c r="I10" s="162">
        <f t="shared" si="14"/>
        <v>11302.914999999999</v>
      </c>
      <c r="J10" s="162">
        <f t="shared" si="14"/>
        <v>10962.522000000001</v>
      </c>
      <c r="K10" s="162">
        <f t="shared" si="14"/>
        <v>10328.460999999999</v>
      </c>
      <c r="L10" s="162">
        <f t="shared" si="14"/>
        <v>10366.136999999999</v>
      </c>
      <c r="M10" s="162">
        <f t="shared" si="14"/>
        <v>4300.3920000000007</v>
      </c>
      <c r="N10" s="162">
        <f t="shared" si="14"/>
        <v>5411.6059999999998</v>
      </c>
      <c r="O10" s="162">
        <f t="shared" si="14"/>
        <v>8355.9269999999997</v>
      </c>
      <c r="P10" s="162">
        <f t="shared" si="14"/>
        <v>10906.777</v>
      </c>
    </row>
    <row r="11" spans="1:16" ht="15.6" customHeight="1">
      <c r="A11" s="162"/>
      <c r="B11" s="162" t="s">
        <v>50</v>
      </c>
      <c r="C11" s="162">
        <f t="shared" ref="C11:D11" si="15">C45</f>
        <v>6541</v>
      </c>
      <c r="D11" s="162">
        <f t="shared" si="15"/>
        <v>6444.0350000000008</v>
      </c>
      <c r="E11" s="162">
        <f>E45</f>
        <v>6647.4930000000004</v>
      </c>
      <c r="F11" s="162">
        <f t="shared" ref="F11:P11" si="16">F45</f>
        <v>6657.6029999999992</v>
      </c>
      <c r="G11" s="162">
        <f t="shared" si="16"/>
        <v>6634.6770000000006</v>
      </c>
      <c r="H11" s="162">
        <f t="shared" si="16"/>
        <v>6758.6679999999997</v>
      </c>
      <c r="I11" s="162">
        <f t="shared" si="16"/>
        <v>6539.1370000000006</v>
      </c>
      <c r="J11" s="162">
        <f t="shared" si="16"/>
        <v>6605.37</v>
      </c>
      <c r="K11" s="162">
        <f t="shared" si="16"/>
        <v>6247.7590000000009</v>
      </c>
      <c r="L11" s="162">
        <f t="shared" si="16"/>
        <v>6186.8240000000005</v>
      </c>
      <c r="M11" s="162">
        <f t="shared" si="16"/>
        <v>3696.6039999999998</v>
      </c>
      <c r="N11" s="162">
        <f t="shared" si="16"/>
        <v>4277.3969999999999</v>
      </c>
      <c r="O11" s="162">
        <f t="shared" si="16"/>
        <v>4919.3380000000006</v>
      </c>
      <c r="P11" s="162">
        <f t="shared" si="16"/>
        <v>5102.9659999999994</v>
      </c>
    </row>
    <row r="12" spans="1:16" ht="15.6" customHeight="1">
      <c r="A12" s="162"/>
      <c r="B12" s="162" t="s">
        <v>60</v>
      </c>
      <c r="C12" s="162">
        <f t="shared" ref="C12:D12" si="17">C53</f>
        <v>8339</v>
      </c>
      <c r="D12" s="162">
        <f t="shared" si="17"/>
        <v>8361.496000000001</v>
      </c>
      <c r="E12" s="162">
        <f>E53</f>
        <v>9993.4480000000003</v>
      </c>
      <c r="F12" s="162">
        <f t="shared" ref="F12:P12" si="18">F53</f>
        <v>10620.765999999998</v>
      </c>
      <c r="G12" s="162">
        <f t="shared" si="18"/>
        <v>10762.271000000001</v>
      </c>
      <c r="H12" s="162">
        <f t="shared" si="18"/>
        <v>10330.800000000001</v>
      </c>
      <c r="I12" s="162">
        <f t="shared" si="18"/>
        <v>10117.718999999999</v>
      </c>
      <c r="J12" s="162">
        <f t="shared" si="18"/>
        <v>10093.969999999999</v>
      </c>
      <c r="K12" s="162">
        <f t="shared" si="18"/>
        <v>9888.3930000000018</v>
      </c>
      <c r="L12" s="162">
        <f t="shared" si="18"/>
        <v>9409.2350000000006</v>
      </c>
      <c r="M12" s="162">
        <f t="shared" si="18"/>
        <v>5779.4950000000008</v>
      </c>
      <c r="N12" s="162">
        <f t="shared" si="18"/>
        <v>6055.5149999999994</v>
      </c>
      <c r="O12" s="162">
        <f t="shared" si="18"/>
        <v>8005.067</v>
      </c>
      <c r="P12" s="162">
        <f t="shared" si="18"/>
        <v>8003.3250000000007</v>
      </c>
    </row>
    <row r="13" spans="1:16" ht="15.6" customHeight="1">
      <c r="A13" s="162"/>
      <c r="B13" s="162" t="s">
        <v>61</v>
      </c>
      <c r="C13" s="162">
        <f t="shared" ref="C13:D13" si="19">C59</f>
        <v>4417</v>
      </c>
      <c r="D13" s="162">
        <f t="shared" si="19"/>
        <v>4466.92</v>
      </c>
      <c r="E13" s="162">
        <f>E59</f>
        <v>4637.9740000000002</v>
      </c>
      <c r="F13" s="162">
        <f t="shared" ref="F13:P13" si="20">F59</f>
        <v>4418.625</v>
      </c>
      <c r="G13" s="162">
        <f t="shared" si="20"/>
        <v>4304.1939999999995</v>
      </c>
      <c r="H13" s="162">
        <f t="shared" si="20"/>
        <v>4454.683</v>
      </c>
      <c r="I13" s="162">
        <f t="shared" si="20"/>
        <v>4481.8680000000004</v>
      </c>
      <c r="J13" s="162">
        <f t="shared" si="20"/>
        <v>4655.3459999999995</v>
      </c>
      <c r="K13" s="162">
        <f t="shared" si="20"/>
        <v>4682.5349999999999</v>
      </c>
      <c r="L13" s="162">
        <f t="shared" si="20"/>
        <v>5072.2610000000004</v>
      </c>
      <c r="M13" s="162">
        <f t="shared" si="20"/>
        <v>3634.49</v>
      </c>
      <c r="N13" s="162">
        <f t="shared" si="20"/>
        <v>4068.9520000000002</v>
      </c>
      <c r="O13" s="162">
        <f t="shared" si="20"/>
        <v>4589.6329999999998</v>
      </c>
      <c r="P13" s="162">
        <f t="shared" si="20"/>
        <v>4990.76</v>
      </c>
    </row>
    <row r="14" spans="1:16" ht="15.6" customHeight="1">
      <c r="A14" s="162"/>
      <c r="B14" s="162" t="s">
        <v>62</v>
      </c>
      <c r="C14" s="162">
        <f t="shared" ref="C14:D14" si="21">C62</f>
        <v>9779</v>
      </c>
      <c r="D14" s="162">
        <f t="shared" si="21"/>
        <v>9141.0529999999999</v>
      </c>
      <c r="E14" s="162">
        <f>E62</f>
        <v>9879.8850000000002</v>
      </c>
      <c r="F14" s="162">
        <f t="shared" ref="F14:P14" si="22">F62</f>
        <v>9768.7819999999992</v>
      </c>
      <c r="G14" s="162">
        <f t="shared" si="22"/>
        <v>12712.775</v>
      </c>
      <c r="H14" s="162">
        <f t="shared" si="22"/>
        <v>13722.550999999999</v>
      </c>
      <c r="I14" s="162">
        <f t="shared" si="22"/>
        <v>12776.84</v>
      </c>
      <c r="J14" s="162">
        <f t="shared" si="22"/>
        <v>13011.98</v>
      </c>
      <c r="K14" s="162">
        <f t="shared" si="22"/>
        <v>12566.743</v>
      </c>
      <c r="L14" s="162">
        <f t="shared" si="22"/>
        <v>12602.677</v>
      </c>
      <c r="M14" s="162">
        <f t="shared" si="22"/>
        <v>8043.1120000000001</v>
      </c>
      <c r="N14" s="162">
        <f t="shared" si="22"/>
        <v>9588.1820000000007</v>
      </c>
      <c r="O14" s="162">
        <f t="shared" si="22"/>
        <v>12815.674000000001</v>
      </c>
      <c r="P14" s="162">
        <f t="shared" si="22"/>
        <v>13332.731</v>
      </c>
    </row>
    <row r="15" spans="1:16" ht="15.6" customHeight="1"/>
    <row r="16" spans="1:16" ht="15.6" customHeight="1">
      <c r="A16" s="163">
        <v>100</v>
      </c>
      <c r="B16" s="162" t="s">
        <v>96</v>
      </c>
      <c r="C16" s="162">
        <f>C72</f>
        <v>31790</v>
      </c>
      <c r="D16" s="162">
        <f t="shared" ref="D16:P16" si="23">D72</f>
        <v>30956</v>
      </c>
      <c r="E16" s="162">
        <f t="shared" si="23"/>
        <v>32820</v>
      </c>
      <c r="F16" s="162">
        <f t="shared" si="23"/>
        <v>35730</v>
      </c>
      <c r="G16" s="162">
        <f t="shared" si="23"/>
        <v>35430</v>
      </c>
      <c r="H16" s="162">
        <f t="shared" si="23"/>
        <v>35980</v>
      </c>
      <c r="I16" s="162">
        <f t="shared" si="23"/>
        <v>35000</v>
      </c>
      <c r="J16" s="162">
        <f t="shared" si="23"/>
        <v>39330</v>
      </c>
      <c r="K16" s="162">
        <f t="shared" si="23"/>
        <v>35380</v>
      </c>
      <c r="L16" s="162">
        <f t="shared" si="23"/>
        <v>35420</v>
      </c>
      <c r="M16" s="162">
        <f t="shared" si="23"/>
        <v>12543.217203919437</v>
      </c>
      <c r="N16" s="162">
        <f t="shared" si="23"/>
        <v>13380</v>
      </c>
      <c r="O16" s="162">
        <f t="shared" si="23"/>
        <v>24257.222841378501</v>
      </c>
      <c r="P16" s="162">
        <f t="shared" si="23"/>
        <v>26450</v>
      </c>
    </row>
    <row r="17" spans="1:16" ht="15.6" customHeight="1">
      <c r="A17" s="162"/>
      <c r="B17" s="153" t="s">
        <v>261</v>
      </c>
      <c r="C17" s="153">
        <f t="shared" ref="C17:D17" si="24">SUM(C18:C20)</f>
        <v>13926</v>
      </c>
      <c r="D17" s="153">
        <f t="shared" si="24"/>
        <v>13250.212000000001</v>
      </c>
      <c r="E17" s="153">
        <f>SUM(E18:E20)</f>
        <v>13444.718999999999</v>
      </c>
      <c r="F17" s="153">
        <f t="shared" ref="F17:P17" si="25">SUM(F18:F20)</f>
        <v>13798.865</v>
      </c>
      <c r="G17" s="153">
        <f t="shared" si="25"/>
        <v>14195.019999999999</v>
      </c>
      <c r="H17" s="153">
        <f t="shared" si="25"/>
        <v>14460.829</v>
      </c>
      <c r="I17" s="153">
        <f t="shared" si="25"/>
        <v>14537.968000000001</v>
      </c>
      <c r="J17" s="153">
        <f t="shared" si="25"/>
        <v>14294.641</v>
      </c>
      <c r="K17" s="153">
        <f t="shared" si="25"/>
        <v>14477.533000000001</v>
      </c>
      <c r="L17" s="153">
        <f t="shared" si="25"/>
        <v>14726.505999999999</v>
      </c>
      <c r="M17" s="153">
        <f t="shared" si="25"/>
        <v>7895.4100000000008</v>
      </c>
      <c r="N17" s="153">
        <f t="shared" si="25"/>
        <v>9493.0189999999984</v>
      </c>
      <c r="O17" s="153">
        <f t="shared" si="25"/>
        <v>13290.877999999999</v>
      </c>
      <c r="P17" s="153">
        <f t="shared" si="25"/>
        <v>14251.242999999999</v>
      </c>
    </row>
    <row r="18" spans="1:16" ht="15.6" customHeight="1">
      <c r="A18" s="163">
        <v>202</v>
      </c>
      <c r="B18" s="162" t="s">
        <v>70</v>
      </c>
      <c r="C18" s="162">
        <f>C73</f>
        <v>1573</v>
      </c>
      <c r="D18" s="162">
        <f t="shared" ref="D18:P18" si="26">D73</f>
        <v>1587.27</v>
      </c>
      <c r="E18" s="162">
        <f t="shared" si="26"/>
        <v>1785.723</v>
      </c>
      <c r="F18" s="162">
        <f t="shared" si="26"/>
        <v>1764.2149999999999</v>
      </c>
      <c r="G18" s="162">
        <f t="shared" si="26"/>
        <v>1745.3009999999999</v>
      </c>
      <c r="H18" s="162">
        <f t="shared" si="26"/>
        <v>1900.3510000000001</v>
      </c>
      <c r="I18" s="162">
        <f t="shared" si="26"/>
        <v>2095.6309999999999</v>
      </c>
      <c r="J18" s="162">
        <f t="shared" si="26"/>
        <v>1841.759</v>
      </c>
      <c r="K18" s="162">
        <f t="shared" si="26"/>
        <v>1978.25</v>
      </c>
      <c r="L18" s="162">
        <f t="shared" si="26"/>
        <v>2160.3020000000001</v>
      </c>
      <c r="M18" s="162">
        <f t="shared" si="26"/>
        <v>1092.961</v>
      </c>
      <c r="N18" s="162">
        <f t="shared" si="26"/>
        <v>1351.059</v>
      </c>
      <c r="O18" s="162">
        <f t="shared" si="26"/>
        <v>2021.0250000000001</v>
      </c>
      <c r="P18" s="162">
        <f t="shared" si="26"/>
        <v>2283.433</v>
      </c>
    </row>
    <row r="19" spans="1:16" ht="15.6" customHeight="1">
      <c r="A19" s="163">
        <v>204</v>
      </c>
      <c r="B19" s="162" t="s">
        <v>72</v>
      </c>
      <c r="C19" s="162">
        <f t="shared" ref="C19:P20" si="27">C74</f>
        <v>12141</v>
      </c>
      <c r="D19" s="162">
        <f t="shared" si="27"/>
        <v>11434.429</v>
      </c>
      <c r="E19" s="162">
        <f t="shared" si="27"/>
        <v>11405.268</v>
      </c>
      <c r="F19" s="162">
        <f t="shared" si="27"/>
        <v>11730.239</v>
      </c>
      <c r="G19" s="162">
        <f t="shared" si="27"/>
        <v>12152.034</v>
      </c>
      <c r="H19" s="162">
        <f t="shared" si="27"/>
        <v>12248.669</v>
      </c>
      <c r="I19" s="162">
        <f t="shared" si="27"/>
        <v>12089.869000000001</v>
      </c>
      <c r="J19" s="162">
        <f t="shared" si="27"/>
        <v>12111.486999999999</v>
      </c>
      <c r="K19" s="162">
        <f t="shared" si="27"/>
        <v>12161.683000000001</v>
      </c>
      <c r="L19" s="162">
        <f t="shared" si="27"/>
        <v>12205.707</v>
      </c>
      <c r="M19" s="162">
        <f t="shared" si="27"/>
        <v>6634.0590000000002</v>
      </c>
      <c r="N19" s="162">
        <f t="shared" si="27"/>
        <v>7935.3919999999998</v>
      </c>
      <c r="O19" s="162">
        <f t="shared" si="27"/>
        <v>10986.675999999999</v>
      </c>
      <c r="P19" s="162">
        <f t="shared" si="27"/>
        <v>11613.237999999999</v>
      </c>
    </row>
    <row r="20" spans="1:16" ht="15.6" customHeight="1">
      <c r="A20" s="163">
        <v>206</v>
      </c>
      <c r="B20" s="162" t="s">
        <v>74</v>
      </c>
      <c r="C20" s="162">
        <f t="shared" si="27"/>
        <v>212</v>
      </c>
      <c r="D20" s="162">
        <f t="shared" si="27"/>
        <v>228.51300000000001</v>
      </c>
      <c r="E20" s="162">
        <f t="shared" si="27"/>
        <v>253.72800000000001</v>
      </c>
      <c r="F20" s="162">
        <f t="shared" si="27"/>
        <v>304.411</v>
      </c>
      <c r="G20" s="162">
        <f t="shared" si="27"/>
        <v>297.685</v>
      </c>
      <c r="H20" s="162">
        <f t="shared" si="27"/>
        <v>311.80900000000003</v>
      </c>
      <c r="I20" s="162">
        <f t="shared" si="27"/>
        <v>352.46800000000002</v>
      </c>
      <c r="J20" s="162">
        <f t="shared" si="27"/>
        <v>341.39499999999998</v>
      </c>
      <c r="K20" s="162">
        <f t="shared" si="27"/>
        <v>337.6</v>
      </c>
      <c r="L20" s="162">
        <f t="shared" si="27"/>
        <v>360.49700000000001</v>
      </c>
      <c r="M20" s="162">
        <f t="shared" si="27"/>
        <v>168.39</v>
      </c>
      <c r="N20" s="162">
        <f t="shared" si="27"/>
        <v>206.56800000000001</v>
      </c>
      <c r="O20" s="162">
        <f t="shared" si="27"/>
        <v>283.17700000000002</v>
      </c>
      <c r="P20" s="162">
        <f t="shared" si="27"/>
        <v>354.572</v>
      </c>
    </row>
    <row r="21" spans="1:16" ht="15.6" customHeight="1">
      <c r="A21" s="162"/>
      <c r="B21" s="153" t="s">
        <v>262</v>
      </c>
      <c r="C21" s="153">
        <f>SUM(C22:C26)</f>
        <v>16991</v>
      </c>
      <c r="D21" s="153">
        <f t="shared" ref="D21:P21" si="28">SUM(D22:D26)</f>
        <v>16242.326000000001</v>
      </c>
      <c r="E21" s="153">
        <f t="shared" si="28"/>
        <v>16723.539999999997</v>
      </c>
      <c r="F21" s="153">
        <f t="shared" si="28"/>
        <v>16479.019</v>
      </c>
      <c r="G21" s="153">
        <f t="shared" si="28"/>
        <v>16620.085999999999</v>
      </c>
      <c r="H21" s="153">
        <f t="shared" si="28"/>
        <v>17134.128999999997</v>
      </c>
      <c r="I21" s="153">
        <f t="shared" si="28"/>
        <v>16476.8</v>
      </c>
      <c r="J21" s="153">
        <f t="shared" si="28"/>
        <v>16831.066999999999</v>
      </c>
      <c r="K21" s="153">
        <f t="shared" si="28"/>
        <v>19943.812999999998</v>
      </c>
      <c r="L21" s="153">
        <f t="shared" si="28"/>
        <v>18935.099999999999</v>
      </c>
      <c r="M21" s="153">
        <f t="shared" si="28"/>
        <v>12401.438</v>
      </c>
      <c r="N21" s="153">
        <f t="shared" si="28"/>
        <v>14960.55</v>
      </c>
      <c r="O21" s="153">
        <f t="shared" si="28"/>
        <v>17272.05</v>
      </c>
      <c r="P21" s="153">
        <f t="shared" si="28"/>
        <v>17901.383000000002</v>
      </c>
    </row>
    <row r="22" spans="1:16" ht="15.6" customHeight="1">
      <c r="A22" s="163">
        <v>207</v>
      </c>
      <c r="B22" s="162" t="s">
        <v>75</v>
      </c>
      <c r="C22" s="162">
        <f>C76</f>
        <v>2810</v>
      </c>
      <c r="D22" s="162">
        <f t="shared" ref="D22:P22" si="29">D76</f>
        <v>2698.7020000000002</v>
      </c>
      <c r="E22" s="162">
        <f t="shared" si="29"/>
        <v>2902.5749999999998</v>
      </c>
      <c r="F22" s="162">
        <f t="shared" si="29"/>
        <v>2764.3620000000001</v>
      </c>
      <c r="G22" s="162">
        <f t="shared" si="29"/>
        <v>2950.0340000000001</v>
      </c>
      <c r="H22" s="162">
        <f t="shared" si="29"/>
        <v>3122.902</v>
      </c>
      <c r="I22" s="162">
        <f t="shared" si="29"/>
        <v>2657.2460000000001</v>
      </c>
      <c r="J22" s="162">
        <f t="shared" si="29"/>
        <v>2784.752</v>
      </c>
      <c r="K22" s="162">
        <f t="shared" si="29"/>
        <v>3036.99</v>
      </c>
      <c r="L22" s="162">
        <f t="shared" si="29"/>
        <v>2737.6239999999998</v>
      </c>
      <c r="M22" s="162">
        <f t="shared" si="29"/>
        <v>1771.5820000000001</v>
      </c>
      <c r="N22" s="162">
        <f t="shared" si="29"/>
        <v>1930.864</v>
      </c>
      <c r="O22" s="162">
        <f t="shared" si="29"/>
        <v>2497.5630000000001</v>
      </c>
      <c r="P22" s="162">
        <f t="shared" si="29"/>
        <v>2365.4929999999999</v>
      </c>
    </row>
    <row r="23" spans="1:16" ht="15.6" customHeight="1">
      <c r="A23" s="163">
        <v>214</v>
      </c>
      <c r="B23" s="162" t="s">
        <v>81</v>
      </c>
      <c r="C23" s="162">
        <f t="shared" ref="C23:P26" si="30">C77</f>
        <v>8513</v>
      </c>
      <c r="D23" s="162">
        <f t="shared" si="30"/>
        <v>8273.0689999999995</v>
      </c>
      <c r="E23" s="162">
        <f t="shared" si="30"/>
        <v>8362.5669999999991</v>
      </c>
      <c r="F23" s="162">
        <f t="shared" si="30"/>
        <v>8325.6560000000009</v>
      </c>
      <c r="G23" s="162">
        <f t="shared" si="30"/>
        <v>8180.74</v>
      </c>
      <c r="H23" s="162">
        <f t="shared" si="30"/>
        <v>8337.1769999999997</v>
      </c>
      <c r="I23" s="162">
        <f t="shared" si="30"/>
        <v>8242.0889999999999</v>
      </c>
      <c r="J23" s="162">
        <f t="shared" si="30"/>
        <v>8408.9709999999995</v>
      </c>
      <c r="K23" s="162">
        <f t="shared" si="30"/>
        <v>11564.55</v>
      </c>
      <c r="L23" s="162">
        <f t="shared" si="30"/>
        <v>10247.668</v>
      </c>
      <c r="M23" s="162">
        <f t="shared" si="30"/>
        <v>6463.8549999999996</v>
      </c>
      <c r="N23" s="162">
        <f t="shared" si="30"/>
        <v>8485.6880000000001</v>
      </c>
      <c r="O23" s="162">
        <f t="shared" si="30"/>
        <v>9974.3340000000007</v>
      </c>
      <c r="P23" s="162">
        <f t="shared" si="30"/>
        <v>9931.3529999999992</v>
      </c>
    </row>
    <row r="24" spans="1:16" ht="15.6" customHeight="1">
      <c r="A24" s="163">
        <v>217</v>
      </c>
      <c r="B24" s="162" t="s">
        <v>84</v>
      </c>
      <c r="C24" s="162">
        <f t="shared" si="30"/>
        <v>2139</v>
      </c>
      <c r="D24" s="162">
        <f t="shared" si="30"/>
        <v>2094.6669999999999</v>
      </c>
      <c r="E24" s="162">
        <f t="shared" si="30"/>
        <v>2110.692</v>
      </c>
      <c r="F24" s="162">
        <f t="shared" si="30"/>
        <v>2085.2559999999999</v>
      </c>
      <c r="G24" s="162">
        <f t="shared" si="30"/>
        <v>2091.7469999999998</v>
      </c>
      <c r="H24" s="162">
        <f t="shared" si="30"/>
        <v>2203.2179999999998</v>
      </c>
      <c r="I24" s="162">
        <f t="shared" si="30"/>
        <v>2249.0169999999998</v>
      </c>
      <c r="J24" s="162">
        <f t="shared" si="30"/>
        <v>2435.596</v>
      </c>
      <c r="K24" s="162">
        <f t="shared" si="30"/>
        <v>2304.163</v>
      </c>
      <c r="L24" s="162">
        <f t="shared" si="30"/>
        <v>2301.819</v>
      </c>
      <c r="M24" s="162">
        <f t="shared" si="30"/>
        <v>1205.5899999999999</v>
      </c>
      <c r="N24" s="162">
        <f t="shared" si="30"/>
        <v>1261.318</v>
      </c>
      <c r="O24" s="162">
        <f t="shared" si="30"/>
        <v>1333.22</v>
      </c>
      <c r="P24" s="162">
        <f t="shared" si="30"/>
        <v>1767.1279999999999</v>
      </c>
    </row>
    <row r="25" spans="1:16" ht="15.6" customHeight="1">
      <c r="A25" s="163">
        <v>219</v>
      </c>
      <c r="B25" s="162" t="s">
        <v>86</v>
      </c>
      <c r="C25" s="162">
        <f t="shared" si="30"/>
        <v>2379</v>
      </c>
      <c r="D25" s="162">
        <f t="shared" si="30"/>
        <v>2193.136</v>
      </c>
      <c r="E25" s="162">
        <f t="shared" si="30"/>
        <v>2344.9369999999999</v>
      </c>
      <c r="F25" s="162">
        <f t="shared" si="30"/>
        <v>2283.5320000000002</v>
      </c>
      <c r="G25" s="162">
        <f t="shared" si="30"/>
        <v>2283.819</v>
      </c>
      <c r="H25" s="162">
        <f t="shared" si="30"/>
        <v>2295.0349999999999</v>
      </c>
      <c r="I25" s="162">
        <f t="shared" si="30"/>
        <v>2176.3620000000001</v>
      </c>
      <c r="J25" s="162">
        <f t="shared" si="30"/>
        <v>2083.6579999999999</v>
      </c>
      <c r="K25" s="162">
        <f t="shared" si="30"/>
        <v>1981.61</v>
      </c>
      <c r="L25" s="162">
        <f t="shared" si="30"/>
        <v>2472.5720000000001</v>
      </c>
      <c r="M25" s="162">
        <f t="shared" si="30"/>
        <v>2034.384</v>
      </c>
      <c r="N25" s="162">
        <f t="shared" si="30"/>
        <v>2287.701</v>
      </c>
      <c r="O25" s="162">
        <f t="shared" si="30"/>
        <v>2336.6129999999998</v>
      </c>
      <c r="P25" s="162">
        <f t="shared" si="30"/>
        <v>2677.317</v>
      </c>
    </row>
    <row r="26" spans="1:16" ht="15.6" customHeight="1">
      <c r="A26" s="163">
        <v>301</v>
      </c>
      <c r="B26" s="162" t="s">
        <v>88</v>
      </c>
      <c r="C26" s="162">
        <f t="shared" si="30"/>
        <v>1150</v>
      </c>
      <c r="D26" s="162">
        <f t="shared" si="30"/>
        <v>982.75199999999995</v>
      </c>
      <c r="E26" s="162">
        <f t="shared" si="30"/>
        <v>1002.769</v>
      </c>
      <c r="F26" s="162">
        <f t="shared" si="30"/>
        <v>1020.213</v>
      </c>
      <c r="G26" s="162">
        <f t="shared" si="30"/>
        <v>1113.7460000000001</v>
      </c>
      <c r="H26" s="162">
        <f t="shared" si="30"/>
        <v>1175.797</v>
      </c>
      <c r="I26" s="162">
        <f t="shared" si="30"/>
        <v>1152.086</v>
      </c>
      <c r="J26" s="162">
        <f t="shared" si="30"/>
        <v>1118.0899999999999</v>
      </c>
      <c r="K26" s="162">
        <f t="shared" si="30"/>
        <v>1056.5</v>
      </c>
      <c r="L26" s="162">
        <f t="shared" si="30"/>
        <v>1175.4169999999999</v>
      </c>
      <c r="M26" s="162">
        <f t="shared" si="30"/>
        <v>926.02700000000004</v>
      </c>
      <c r="N26" s="162">
        <f t="shared" si="30"/>
        <v>994.97900000000004</v>
      </c>
      <c r="O26" s="162">
        <f t="shared" si="30"/>
        <v>1130.32</v>
      </c>
      <c r="P26" s="162">
        <f t="shared" si="30"/>
        <v>1160.0920000000001</v>
      </c>
    </row>
    <row r="27" spans="1:16" ht="15.6" customHeight="1">
      <c r="A27" s="162"/>
      <c r="B27" s="153" t="s">
        <v>59</v>
      </c>
      <c r="C27" s="153">
        <f>SUM(C28:C32)</f>
        <v>9063</v>
      </c>
      <c r="D27" s="153">
        <f t="shared" ref="D27:P27" si="31">SUM(D28:D32)</f>
        <v>8769.2720000000008</v>
      </c>
      <c r="E27" s="153">
        <f t="shared" si="31"/>
        <v>8733.393</v>
      </c>
      <c r="F27" s="153">
        <f t="shared" si="31"/>
        <v>8777.3769999999986</v>
      </c>
      <c r="G27" s="153">
        <f t="shared" si="31"/>
        <v>8707.0560000000005</v>
      </c>
      <c r="H27" s="153">
        <f t="shared" si="31"/>
        <v>8857.7919999999976</v>
      </c>
      <c r="I27" s="153">
        <f t="shared" si="31"/>
        <v>8822.9929999999986</v>
      </c>
      <c r="J27" s="153">
        <f t="shared" si="31"/>
        <v>9304.5500000000011</v>
      </c>
      <c r="K27" s="153">
        <f t="shared" si="31"/>
        <v>9402.9809999999998</v>
      </c>
      <c r="L27" s="153">
        <f t="shared" si="31"/>
        <v>9847.7669999999998</v>
      </c>
      <c r="M27" s="153">
        <f t="shared" si="31"/>
        <v>6150.9809999999989</v>
      </c>
      <c r="N27" s="153">
        <f t="shared" si="31"/>
        <v>6231.8940000000002</v>
      </c>
      <c r="O27" s="153">
        <f t="shared" si="31"/>
        <v>7365.6269999999995</v>
      </c>
      <c r="P27" s="153">
        <f t="shared" si="31"/>
        <v>7746.6500000000005</v>
      </c>
    </row>
    <row r="28" spans="1:16" ht="15.6" customHeight="1">
      <c r="A28" s="163">
        <v>203</v>
      </c>
      <c r="B28" s="162" t="s">
        <v>71</v>
      </c>
      <c r="C28" s="162">
        <f>C81</f>
        <v>5049</v>
      </c>
      <c r="D28" s="162">
        <f t="shared" ref="D28:P28" si="32">D81</f>
        <v>4884.7640000000001</v>
      </c>
      <c r="E28" s="162">
        <f t="shared" si="32"/>
        <v>4733.6009999999997</v>
      </c>
      <c r="F28" s="162">
        <f t="shared" si="32"/>
        <v>4719.2929999999997</v>
      </c>
      <c r="G28" s="162">
        <f t="shared" si="32"/>
        <v>4898.6229999999996</v>
      </c>
      <c r="H28" s="162">
        <f t="shared" si="32"/>
        <v>5057.866</v>
      </c>
      <c r="I28" s="162">
        <f t="shared" si="32"/>
        <v>5014.2089999999998</v>
      </c>
      <c r="J28" s="162">
        <f t="shared" si="32"/>
        <v>5590.701</v>
      </c>
      <c r="K28" s="162">
        <f t="shared" si="32"/>
        <v>5485.317</v>
      </c>
      <c r="L28" s="162">
        <f t="shared" si="32"/>
        <v>5913.5630000000001</v>
      </c>
      <c r="M28" s="162">
        <f t="shared" si="32"/>
        <v>3625.857</v>
      </c>
      <c r="N28" s="162">
        <f t="shared" si="32"/>
        <v>3813.9560000000001</v>
      </c>
      <c r="O28" s="162">
        <f t="shared" si="32"/>
        <v>4837.1679999999997</v>
      </c>
      <c r="P28" s="162">
        <f t="shared" si="32"/>
        <v>5042.6750000000002</v>
      </c>
    </row>
    <row r="29" spans="1:16" ht="15.6" customHeight="1">
      <c r="A29" s="163">
        <v>210</v>
      </c>
      <c r="B29" s="162" t="s">
        <v>78</v>
      </c>
      <c r="C29" s="162">
        <f t="shared" ref="C29:P32" si="33">C82</f>
        <v>2281</v>
      </c>
      <c r="D29" s="162">
        <f t="shared" si="33"/>
        <v>2272.587</v>
      </c>
      <c r="E29" s="162">
        <f t="shared" si="33"/>
        <v>2319.0709999999999</v>
      </c>
      <c r="F29" s="162">
        <f t="shared" si="33"/>
        <v>2258.7109999999998</v>
      </c>
      <c r="G29" s="162">
        <f t="shared" si="33"/>
        <v>2188.2890000000002</v>
      </c>
      <c r="H29" s="162">
        <f t="shared" si="33"/>
        <v>2260.7829999999999</v>
      </c>
      <c r="I29" s="162">
        <f t="shared" si="33"/>
        <v>2261.277</v>
      </c>
      <c r="J29" s="162">
        <f t="shared" si="33"/>
        <v>2191.5700000000002</v>
      </c>
      <c r="K29" s="162">
        <f t="shared" si="33"/>
        <v>2313.7269999999999</v>
      </c>
      <c r="L29" s="162">
        <f t="shared" si="33"/>
        <v>2204.5070000000001</v>
      </c>
      <c r="M29" s="162">
        <f t="shared" si="33"/>
        <v>1335.5160000000001</v>
      </c>
      <c r="N29" s="162">
        <f t="shared" si="33"/>
        <v>1338.385</v>
      </c>
      <c r="O29" s="162">
        <f t="shared" si="33"/>
        <v>1011.5119999999999</v>
      </c>
      <c r="P29" s="162">
        <f t="shared" si="33"/>
        <v>1014.725</v>
      </c>
    </row>
    <row r="30" spans="1:16" ht="15.6" customHeight="1">
      <c r="A30" s="163">
        <v>216</v>
      </c>
      <c r="B30" s="162" t="s">
        <v>83</v>
      </c>
      <c r="C30" s="162">
        <f t="shared" si="33"/>
        <v>1091</v>
      </c>
      <c r="D30" s="162">
        <f t="shared" si="33"/>
        <v>1084.7439999999999</v>
      </c>
      <c r="E30" s="162">
        <f t="shared" si="33"/>
        <v>1072.559</v>
      </c>
      <c r="F30" s="162">
        <f t="shared" si="33"/>
        <v>1143.2850000000001</v>
      </c>
      <c r="G30" s="162">
        <f t="shared" si="33"/>
        <v>1038.3720000000001</v>
      </c>
      <c r="H30" s="162">
        <f t="shared" si="33"/>
        <v>983.20100000000002</v>
      </c>
      <c r="I30" s="162">
        <f t="shared" si="33"/>
        <v>1005.968</v>
      </c>
      <c r="J30" s="162">
        <f t="shared" si="33"/>
        <v>1023.937</v>
      </c>
      <c r="K30" s="162">
        <f t="shared" si="33"/>
        <v>1093.104</v>
      </c>
      <c r="L30" s="162">
        <f t="shared" si="33"/>
        <v>1213.3240000000001</v>
      </c>
      <c r="M30" s="162">
        <f t="shared" si="33"/>
        <v>897.62</v>
      </c>
      <c r="N30" s="162">
        <f t="shared" si="33"/>
        <v>754.97900000000004</v>
      </c>
      <c r="O30" s="162">
        <f t="shared" si="33"/>
        <v>1098.33</v>
      </c>
      <c r="P30" s="162">
        <f t="shared" si="33"/>
        <v>1239.7149999999999</v>
      </c>
    </row>
    <row r="31" spans="1:16" ht="15.6" customHeight="1">
      <c r="A31" s="163">
        <v>381</v>
      </c>
      <c r="B31" s="162" t="s">
        <v>89</v>
      </c>
      <c r="C31" s="162">
        <f t="shared" si="33"/>
        <v>139</v>
      </c>
      <c r="D31" s="162">
        <f t="shared" si="33"/>
        <v>116.511</v>
      </c>
      <c r="E31" s="162">
        <f t="shared" si="33"/>
        <v>126.455</v>
      </c>
      <c r="F31" s="162">
        <f t="shared" si="33"/>
        <v>126.533</v>
      </c>
      <c r="G31" s="162">
        <f t="shared" si="33"/>
        <v>124.104</v>
      </c>
      <c r="H31" s="162">
        <f t="shared" si="33"/>
        <v>124.514</v>
      </c>
      <c r="I31" s="162">
        <f t="shared" si="33"/>
        <v>128.26400000000001</v>
      </c>
      <c r="J31" s="162">
        <f t="shared" si="33"/>
        <v>124.446</v>
      </c>
      <c r="K31" s="162">
        <f t="shared" si="33"/>
        <v>128.89099999999999</v>
      </c>
      <c r="L31" s="162">
        <f t="shared" si="33"/>
        <v>123.79600000000001</v>
      </c>
      <c r="M31" s="162">
        <f t="shared" si="33"/>
        <v>95.007000000000005</v>
      </c>
      <c r="N31" s="162">
        <f t="shared" si="33"/>
        <v>102.52200000000001</v>
      </c>
      <c r="O31" s="162">
        <f t="shared" si="33"/>
        <v>109.956</v>
      </c>
      <c r="P31" s="162">
        <f t="shared" si="33"/>
        <v>111.423</v>
      </c>
    </row>
    <row r="32" spans="1:16" ht="15.6" customHeight="1">
      <c r="A32" s="163">
        <v>382</v>
      </c>
      <c r="B32" s="162" t="s">
        <v>90</v>
      </c>
      <c r="C32" s="162">
        <f t="shared" si="33"/>
        <v>503</v>
      </c>
      <c r="D32" s="162">
        <f t="shared" si="33"/>
        <v>410.666</v>
      </c>
      <c r="E32" s="162">
        <f t="shared" si="33"/>
        <v>481.70699999999999</v>
      </c>
      <c r="F32" s="162">
        <f t="shared" si="33"/>
        <v>529.55499999999995</v>
      </c>
      <c r="G32" s="162">
        <f t="shared" si="33"/>
        <v>457.66800000000001</v>
      </c>
      <c r="H32" s="162">
        <f t="shared" si="33"/>
        <v>431.428</v>
      </c>
      <c r="I32" s="162">
        <f t="shared" si="33"/>
        <v>413.27499999999998</v>
      </c>
      <c r="J32" s="162">
        <f t="shared" si="33"/>
        <v>373.89600000000002</v>
      </c>
      <c r="K32" s="162">
        <f t="shared" si="33"/>
        <v>381.94200000000001</v>
      </c>
      <c r="L32" s="162">
        <f t="shared" si="33"/>
        <v>392.577</v>
      </c>
      <c r="M32" s="162">
        <f t="shared" si="33"/>
        <v>196.98099999999999</v>
      </c>
      <c r="N32" s="162">
        <f t="shared" si="33"/>
        <v>222.05199999999999</v>
      </c>
      <c r="O32" s="162">
        <f t="shared" si="33"/>
        <v>308.661</v>
      </c>
      <c r="P32" s="162">
        <f t="shared" si="33"/>
        <v>338.11200000000002</v>
      </c>
    </row>
    <row r="33" spans="1:16" ht="15.6" customHeight="1">
      <c r="A33" s="162"/>
      <c r="B33" s="153" t="s">
        <v>263</v>
      </c>
      <c r="C33" s="153">
        <f>SUM(C34:C39)</f>
        <v>14174</v>
      </c>
      <c r="D33" s="153">
        <f t="shared" ref="D33:P33" si="34">SUM(D34:D39)</f>
        <v>13865.565000000002</v>
      </c>
      <c r="E33" s="153">
        <f t="shared" si="34"/>
        <v>14220.956</v>
      </c>
      <c r="F33" s="153">
        <f t="shared" si="34"/>
        <v>14168.861999999999</v>
      </c>
      <c r="G33" s="153">
        <f t="shared" si="34"/>
        <v>13867.696999999996</v>
      </c>
      <c r="H33" s="153">
        <f t="shared" si="34"/>
        <v>14176.131999999998</v>
      </c>
      <c r="I33" s="153">
        <f t="shared" si="34"/>
        <v>14109.933000000001</v>
      </c>
      <c r="J33" s="153">
        <f t="shared" si="34"/>
        <v>13956.536</v>
      </c>
      <c r="K33" s="153">
        <f t="shared" si="34"/>
        <v>14044.553</v>
      </c>
      <c r="L33" s="153">
        <f t="shared" si="34"/>
        <v>13940.566000000001</v>
      </c>
      <c r="M33" s="153">
        <f t="shared" si="34"/>
        <v>10808.62</v>
      </c>
      <c r="N33" s="153">
        <f t="shared" si="34"/>
        <v>11396.198</v>
      </c>
      <c r="O33" s="153">
        <f t="shared" si="34"/>
        <v>13502.411</v>
      </c>
      <c r="P33" s="153">
        <f t="shared" si="34"/>
        <v>13631.559000000001</v>
      </c>
    </row>
    <row r="34" spans="1:16" ht="15.6" customHeight="1">
      <c r="A34" s="162">
        <v>213</v>
      </c>
      <c r="B34" s="153" t="s">
        <v>264</v>
      </c>
      <c r="C34" s="153">
        <f>C86</f>
        <v>1228</v>
      </c>
      <c r="D34" s="153">
        <f t="shared" ref="D34:P34" si="35">D86</f>
        <v>1248.4829999999999</v>
      </c>
      <c r="E34" s="153">
        <f t="shared" si="35"/>
        <v>1211.5999999999999</v>
      </c>
      <c r="F34" s="153">
        <f t="shared" si="35"/>
        <v>1148.221</v>
      </c>
      <c r="G34" s="153">
        <f t="shared" si="35"/>
        <v>1106.2619999999999</v>
      </c>
      <c r="H34" s="153">
        <f t="shared" si="35"/>
        <v>1269.7719999999999</v>
      </c>
      <c r="I34" s="153">
        <f t="shared" si="35"/>
        <v>1277.3009999999999</v>
      </c>
      <c r="J34" s="153">
        <f t="shared" si="35"/>
        <v>1230.0419999999999</v>
      </c>
      <c r="K34" s="153">
        <f t="shared" si="35"/>
        <v>1229.9760000000001</v>
      </c>
      <c r="L34" s="153">
        <f t="shared" si="35"/>
        <v>1265.8910000000001</v>
      </c>
      <c r="M34" s="153">
        <f t="shared" si="35"/>
        <v>879.755</v>
      </c>
      <c r="N34" s="153">
        <f t="shared" si="35"/>
        <v>900.65599999999995</v>
      </c>
      <c r="O34" s="153">
        <f t="shared" si="35"/>
        <v>1084.0930000000001</v>
      </c>
      <c r="P34" s="153">
        <f t="shared" si="35"/>
        <v>1003.596</v>
      </c>
    </row>
    <row r="35" spans="1:16" ht="15.6" customHeight="1">
      <c r="A35" s="163">
        <v>215</v>
      </c>
      <c r="B35" s="162" t="s">
        <v>265</v>
      </c>
      <c r="C35" s="153">
        <f t="shared" ref="C35:P39" si="36">C87</f>
        <v>5533</v>
      </c>
      <c r="D35" s="153">
        <f t="shared" si="36"/>
        <v>5424.6379999999999</v>
      </c>
      <c r="E35" s="153">
        <f t="shared" si="36"/>
        <v>5634.9690000000001</v>
      </c>
      <c r="F35" s="153">
        <f t="shared" si="36"/>
        <v>5575.4570000000003</v>
      </c>
      <c r="G35" s="153">
        <f t="shared" si="36"/>
        <v>4966.0309999999999</v>
      </c>
      <c r="H35" s="153">
        <f t="shared" si="36"/>
        <v>4928.0330000000004</v>
      </c>
      <c r="I35" s="153">
        <f t="shared" si="36"/>
        <v>4974.4440000000004</v>
      </c>
      <c r="J35" s="153">
        <f t="shared" si="36"/>
        <v>5226.7820000000002</v>
      </c>
      <c r="K35" s="153">
        <f t="shared" si="36"/>
        <v>5043.8540000000003</v>
      </c>
      <c r="L35" s="153">
        <f t="shared" si="36"/>
        <v>5166.2160000000003</v>
      </c>
      <c r="M35" s="153">
        <f t="shared" si="36"/>
        <v>3934.5810000000001</v>
      </c>
      <c r="N35" s="153">
        <f t="shared" si="36"/>
        <v>4266.84</v>
      </c>
      <c r="O35" s="153">
        <f t="shared" si="36"/>
        <v>4761.4459999999999</v>
      </c>
      <c r="P35" s="153">
        <f t="shared" si="36"/>
        <v>4812.4620000000004</v>
      </c>
    </row>
    <row r="36" spans="1:16" ht="15.6" customHeight="1">
      <c r="A36" s="163">
        <v>218</v>
      </c>
      <c r="B36" s="162" t="s">
        <v>85</v>
      </c>
      <c r="C36" s="153">
        <f t="shared" si="36"/>
        <v>2453</v>
      </c>
      <c r="D36" s="153">
        <f t="shared" si="36"/>
        <v>2370.1320000000001</v>
      </c>
      <c r="E36" s="153">
        <f t="shared" si="36"/>
        <v>2274.5189999999998</v>
      </c>
      <c r="F36" s="153">
        <f t="shared" si="36"/>
        <v>2315.9920000000002</v>
      </c>
      <c r="G36" s="153">
        <f t="shared" si="36"/>
        <v>2367.2379999999998</v>
      </c>
      <c r="H36" s="153">
        <f t="shared" si="36"/>
        <v>2448.3539999999998</v>
      </c>
      <c r="I36" s="153">
        <f t="shared" si="36"/>
        <v>2470.6480000000001</v>
      </c>
      <c r="J36" s="153">
        <f t="shared" si="36"/>
        <v>2256.1239999999998</v>
      </c>
      <c r="K36" s="153">
        <f t="shared" si="36"/>
        <v>2248.9490000000001</v>
      </c>
      <c r="L36" s="153">
        <f t="shared" si="36"/>
        <v>1957.413</v>
      </c>
      <c r="M36" s="153">
        <f t="shared" si="36"/>
        <v>1643.7940000000001</v>
      </c>
      <c r="N36" s="153">
        <f t="shared" si="36"/>
        <v>1715.5319999999999</v>
      </c>
      <c r="O36" s="153">
        <f t="shared" si="36"/>
        <v>2371.5940000000001</v>
      </c>
      <c r="P36" s="153">
        <f t="shared" si="36"/>
        <v>2394.1439999999998</v>
      </c>
    </row>
    <row r="37" spans="1:16" ht="15.6" customHeight="1">
      <c r="A37" s="163">
        <v>220</v>
      </c>
      <c r="B37" s="162" t="s">
        <v>87</v>
      </c>
      <c r="C37" s="153">
        <f t="shared" si="36"/>
        <v>853</v>
      </c>
      <c r="D37" s="153">
        <f t="shared" si="36"/>
        <v>820.73599999999999</v>
      </c>
      <c r="E37" s="153">
        <f t="shared" si="36"/>
        <v>858.50300000000004</v>
      </c>
      <c r="F37" s="153">
        <f t="shared" si="36"/>
        <v>894.23400000000004</v>
      </c>
      <c r="G37" s="153">
        <f t="shared" si="36"/>
        <v>853.71</v>
      </c>
      <c r="H37" s="153">
        <f t="shared" si="36"/>
        <v>897.06</v>
      </c>
      <c r="I37" s="153">
        <f t="shared" si="36"/>
        <v>871.12599999999998</v>
      </c>
      <c r="J37" s="153">
        <f t="shared" si="36"/>
        <v>836.76700000000005</v>
      </c>
      <c r="K37" s="153">
        <f t="shared" si="36"/>
        <v>920.55799999999999</v>
      </c>
      <c r="L37" s="153">
        <f t="shared" si="36"/>
        <v>1100.7070000000001</v>
      </c>
      <c r="M37" s="153">
        <f t="shared" si="36"/>
        <v>873.17200000000003</v>
      </c>
      <c r="N37" s="153">
        <f t="shared" si="36"/>
        <v>954.85299999999995</v>
      </c>
      <c r="O37" s="153">
        <f t="shared" si="36"/>
        <v>1205.203</v>
      </c>
      <c r="P37" s="153">
        <f t="shared" si="36"/>
        <v>1161.6569999999999</v>
      </c>
    </row>
    <row r="38" spans="1:16" ht="15.6" customHeight="1">
      <c r="A38" s="163">
        <v>228</v>
      </c>
      <c r="B38" s="162" t="s">
        <v>266</v>
      </c>
      <c r="C38" s="153">
        <f t="shared" si="36"/>
        <v>3285</v>
      </c>
      <c r="D38" s="153">
        <f t="shared" si="36"/>
        <v>3191.9380000000001</v>
      </c>
      <c r="E38" s="153">
        <f t="shared" si="36"/>
        <v>3244.3009999999999</v>
      </c>
      <c r="F38" s="153">
        <f t="shared" si="36"/>
        <v>3157.2190000000001</v>
      </c>
      <c r="G38" s="153">
        <f t="shared" si="36"/>
        <v>3431.12</v>
      </c>
      <c r="H38" s="153">
        <f t="shared" si="36"/>
        <v>3479.8629999999998</v>
      </c>
      <c r="I38" s="153">
        <f t="shared" si="36"/>
        <v>3356.9989999999998</v>
      </c>
      <c r="J38" s="153">
        <f t="shared" si="36"/>
        <v>3338.759</v>
      </c>
      <c r="K38" s="153">
        <f t="shared" si="36"/>
        <v>3500.17</v>
      </c>
      <c r="L38" s="153">
        <f t="shared" si="36"/>
        <v>3411.9920000000002</v>
      </c>
      <c r="M38" s="153">
        <f t="shared" si="36"/>
        <v>2648.0030000000002</v>
      </c>
      <c r="N38" s="153">
        <f t="shared" si="36"/>
        <v>2760.14</v>
      </c>
      <c r="O38" s="153">
        <f t="shared" si="36"/>
        <v>3168.665</v>
      </c>
      <c r="P38" s="153">
        <f t="shared" si="36"/>
        <v>3294.5819999999999</v>
      </c>
    </row>
    <row r="39" spans="1:16" ht="15.6" customHeight="1">
      <c r="A39" s="163">
        <v>365</v>
      </c>
      <c r="B39" s="162" t="s">
        <v>267</v>
      </c>
      <c r="C39" s="153">
        <f t="shared" si="36"/>
        <v>822</v>
      </c>
      <c r="D39" s="153">
        <f t="shared" si="36"/>
        <v>809.63800000000003</v>
      </c>
      <c r="E39" s="153">
        <f t="shared" si="36"/>
        <v>997.06399999999996</v>
      </c>
      <c r="F39" s="153">
        <f t="shared" si="36"/>
        <v>1077.739</v>
      </c>
      <c r="G39" s="153">
        <f t="shared" si="36"/>
        <v>1143.336</v>
      </c>
      <c r="H39" s="153">
        <f t="shared" si="36"/>
        <v>1153.05</v>
      </c>
      <c r="I39" s="153">
        <f t="shared" si="36"/>
        <v>1159.415</v>
      </c>
      <c r="J39" s="153">
        <f t="shared" si="36"/>
        <v>1068.0619999999999</v>
      </c>
      <c r="K39" s="153">
        <f t="shared" si="36"/>
        <v>1101.046</v>
      </c>
      <c r="L39" s="153">
        <f t="shared" si="36"/>
        <v>1038.347</v>
      </c>
      <c r="M39" s="153">
        <f t="shared" si="36"/>
        <v>829.31500000000005</v>
      </c>
      <c r="N39" s="153">
        <f t="shared" si="36"/>
        <v>798.17700000000002</v>
      </c>
      <c r="O39" s="153">
        <f t="shared" si="36"/>
        <v>911.41</v>
      </c>
      <c r="P39" s="153">
        <f t="shared" si="36"/>
        <v>965.11800000000005</v>
      </c>
    </row>
    <row r="40" spans="1:16" ht="15.6" customHeight="1">
      <c r="A40" s="162"/>
      <c r="B40" s="153" t="s">
        <v>268</v>
      </c>
      <c r="C40" s="153">
        <f>SUM(C41:C44)</f>
        <v>5901</v>
      </c>
      <c r="D40" s="153">
        <f t="shared" ref="D40:P40" si="37">SUM(D41:D44)</f>
        <v>6673.6549999999997</v>
      </c>
      <c r="E40" s="153">
        <f t="shared" si="37"/>
        <v>6537.3209999999999</v>
      </c>
      <c r="F40" s="153">
        <f t="shared" si="37"/>
        <v>7291.2060000000001</v>
      </c>
      <c r="G40" s="153">
        <f t="shared" si="37"/>
        <v>10022.203</v>
      </c>
      <c r="H40" s="153">
        <f t="shared" si="37"/>
        <v>12878.213000000002</v>
      </c>
      <c r="I40" s="153">
        <f t="shared" si="37"/>
        <v>11302.914999999999</v>
      </c>
      <c r="J40" s="153">
        <f t="shared" si="37"/>
        <v>10962.522000000001</v>
      </c>
      <c r="K40" s="153">
        <f t="shared" si="37"/>
        <v>10328.460999999999</v>
      </c>
      <c r="L40" s="153">
        <f t="shared" si="37"/>
        <v>10366.136999999999</v>
      </c>
      <c r="M40" s="153">
        <f t="shared" si="37"/>
        <v>4300.3920000000007</v>
      </c>
      <c r="N40" s="153">
        <f t="shared" si="37"/>
        <v>5411.6059999999998</v>
      </c>
      <c r="O40" s="153">
        <f t="shared" si="37"/>
        <v>8355.9269999999997</v>
      </c>
      <c r="P40" s="153">
        <f t="shared" si="37"/>
        <v>10906.777</v>
      </c>
    </row>
    <row r="41" spans="1:16" ht="15.6" customHeight="1">
      <c r="A41" s="162">
        <v>201</v>
      </c>
      <c r="B41" s="153" t="s">
        <v>269</v>
      </c>
      <c r="C41" s="153">
        <f>C92</f>
        <v>4973</v>
      </c>
      <c r="D41" s="153">
        <f t="shared" ref="D41:P41" si="38">D92</f>
        <v>5692.4279999999999</v>
      </c>
      <c r="E41" s="153">
        <f t="shared" si="38"/>
        <v>5555.0569999999998</v>
      </c>
      <c r="F41" s="153">
        <f t="shared" si="38"/>
        <v>6361.4660000000003</v>
      </c>
      <c r="G41" s="153">
        <f t="shared" si="38"/>
        <v>9037.7800000000007</v>
      </c>
      <c r="H41" s="153">
        <f t="shared" si="38"/>
        <v>11813.343000000001</v>
      </c>
      <c r="I41" s="153">
        <f t="shared" si="38"/>
        <v>10162.657999999999</v>
      </c>
      <c r="J41" s="153">
        <f t="shared" si="38"/>
        <v>9780.6530000000002</v>
      </c>
      <c r="K41" s="153">
        <f t="shared" si="38"/>
        <v>9036.3790000000008</v>
      </c>
      <c r="L41" s="153">
        <f t="shared" si="38"/>
        <v>9141.9889999999996</v>
      </c>
      <c r="M41" s="153">
        <f t="shared" si="38"/>
        <v>3211.7040000000002</v>
      </c>
      <c r="N41" s="153">
        <f t="shared" si="38"/>
        <v>4155.6530000000002</v>
      </c>
      <c r="O41" s="153">
        <f t="shared" si="38"/>
        <v>6953.3019999999997</v>
      </c>
      <c r="P41" s="153">
        <f t="shared" si="38"/>
        <v>9417.4719999999998</v>
      </c>
    </row>
    <row r="42" spans="1:16" ht="15.6" customHeight="1">
      <c r="A42" s="163">
        <v>442</v>
      </c>
      <c r="B42" s="162" t="s">
        <v>91</v>
      </c>
      <c r="C42" s="162">
        <f>C94</f>
        <v>154</v>
      </c>
      <c r="D42" s="162">
        <f t="shared" ref="D42:P42" si="39">D94</f>
        <v>162.95699999999999</v>
      </c>
      <c r="E42" s="162">
        <f t="shared" si="39"/>
        <v>147.40799999999999</v>
      </c>
      <c r="F42" s="162">
        <f t="shared" si="39"/>
        <v>118.295</v>
      </c>
      <c r="G42" s="162">
        <f t="shared" si="39"/>
        <v>87.56</v>
      </c>
      <c r="H42" s="162">
        <f t="shared" si="39"/>
        <v>114.018</v>
      </c>
      <c r="I42" s="162">
        <f t="shared" si="39"/>
        <v>167.16900000000001</v>
      </c>
      <c r="J42" s="162">
        <f t="shared" si="39"/>
        <v>149.73099999999999</v>
      </c>
      <c r="K42" s="162">
        <f t="shared" si="39"/>
        <v>130.767</v>
      </c>
      <c r="L42" s="162">
        <f t="shared" si="39"/>
        <v>126.057</v>
      </c>
      <c r="M42" s="162">
        <f t="shared" si="39"/>
        <v>85.430999999999997</v>
      </c>
      <c r="N42" s="162">
        <f t="shared" si="39"/>
        <v>101.01</v>
      </c>
      <c r="O42" s="162">
        <f t="shared" si="39"/>
        <v>108.227</v>
      </c>
      <c r="P42" s="162">
        <f t="shared" si="39"/>
        <v>120.205</v>
      </c>
    </row>
    <row r="43" spans="1:16" ht="15.6" customHeight="1">
      <c r="A43" s="163">
        <v>443</v>
      </c>
      <c r="B43" s="162" t="s">
        <v>92</v>
      </c>
      <c r="C43" s="162">
        <f>C95</f>
        <v>224</v>
      </c>
      <c r="D43" s="162">
        <f t="shared" ref="D43:P43" si="40">D95</f>
        <v>228.52500000000001</v>
      </c>
      <c r="E43" s="162">
        <f t="shared" si="40"/>
        <v>234.81700000000001</v>
      </c>
      <c r="F43" s="162">
        <f t="shared" si="40"/>
        <v>248.072</v>
      </c>
      <c r="G43" s="162">
        <f t="shared" si="40"/>
        <v>336.57100000000003</v>
      </c>
      <c r="H43" s="162">
        <f t="shared" si="40"/>
        <v>346.68</v>
      </c>
      <c r="I43" s="162">
        <f t="shared" si="40"/>
        <v>414.98700000000002</v>
      </c>
      <c r="J43" s="162">
        <f t="shared" si="40"/>
        <v>397.19799999999998</v>
      </c>
      <c r="K43" s="162">
        <f t="shared" si="40"/>
        <v>419.41699999999997</v>
      </c>
      <c r="L43" s="162">
        <f t="shared" si="40"/>
        <v>416.024</v>
      </c>
      <c r="M43" s="162">
        <f t="shared" si="40"/>
        <v>408.36</v>
      </c>
      <c r="N43" s="162">
        <f t="shared" si="40"/>
        <v>489.08800000000002</v>
      </c>
      <c r="O43" s="162">
        <f t="shared" si="40"/>
        <v>604.37900000000002</v>
      </c>
      <c r="P43" s="162">
        <f t="shared" si="40"/>
        <v>701.298</v>
      </c>
    </row>
    <row r="44" spans="1:16" ht="15.6" customHeight="1">
      <c r="A44" s="163">
        <v>446</v>
      </c>
      <c r="B44" s="162" t="s">
        <v>270</v>
      </c>
      <c r="C44" s="162">
        <f>C93</f>
        <v>550</v>
      </c>
      <c r="D44" s="162">
        <f t="shared" ref="D44:P44" si="41">D93</f>
        <v>589.745</v>
      </c>
      <c r="E44" s="162">
        <f t="shared" si="41"/>
        <v>600.03899999999999</v>
      </c>
      <c r="F44" s="162">
        <f t="shared" si="41"/>
        <v>563.37300000000005</v>
      </c>
      <c r="G44" s="162">
        <f t="shared" si="41"/>
        <v>560.29200000000003</v>
      </c>
      <c r="H44" s="162">
        <f t="shared" si="41"/>
        <v>604.17200000000003</v>
      </c>
      <c r="I44" s="162">
        <f t="shared" si="41"/>
        <v>558.101</v>
      </c>
      <c r="J44" s="162">
        <f t="shared" si="41"/>
        <v>634.94000000000005</v>
      </c>
      <c r="K44" s="162">
        <f t="shared" si="41"/>
        <v>741.89800000000002</v>
      </c>
      <c r="L44" s="162">
        <f t="shared" si="41"/>
        <v>682.06700000000001</v>
      </c>
      <c r="M44" s="162">
        <f t="shared" si="41"/>
        <v>594.89700000000005</v>
      </c>
      <c r="N44" s="162">
        <f t="shared" si="41"/>
        <v>665.85500000000002</v>
      </c>
      <c r="O44" s="162">
        <f t="shared" si="41"/>
        <v>690.01900000000001</v>
      </c>
      <c r="P44" s="162">
        <f t="shared" si="41"/>
        <v>667.80200000000002</v>
      </c>
    </row>
    <row r="45" spans="1:16" ht="15.6" customHeight="1">
      <c r="A45" s="162"/>
      <c r="B45" s="153" t="s">
        <v>271</v>
      </c>
      <c r="C45" s="153">
        <f>SUM(C46:C52)</f>
        <v>6541</v>
      </c>
      <c r="D45" s="153">
        <f t="shared" ref="D45:P45" si="42">SUM(D46:D52)</f>
        <v>6444.0350000000008</v>
      </c>
      <c r="E45" s="153">
        <f t="shared" si="42"/>
        <v>6647.4930000000004</v>
      </c>
      <c r="F45" s="153">
        <f t="shared" si="42"/>
        <v>6657.6029999999992</v>
      </c>
      <c r="G45" s="153">
        <f t="shared" si="42"/>
        <v>6634.6770000000006</v>
      </c>
      <c r="H45" s="153">
        <f t="shared" si="42"/>
        <v>6758.6679999999997</v>
      </c>
      <c r="I45" s="153">
        <f t="shared" si="42"/>
        <v>6539.1370000000006</v>
      </c>
      <c r="J45" s="153">
        <f t="shared" si="42"/>
        <v>6605.37</v>
      </c>
      <c r="K45" s="153">
        <f t="shared" si="42"/>
        <v>6247.7590000000009</v>
      </c>
      <c r="L45" s="153">
        <f t="shared" si="42"/>
        <v>6186.8240000000005</v>
      </c>
      <c r="M45" s="153">
        <f t="shared" si="42"/>
        <v>3696.6039999999998</v>
      </c>
      <c r="N45" s="153">
        <f t="shared" si="42"/>
        <v>4277.3969999999999</v>
      </c>
      <c r="O45" s="153">
        <f t="shared" si="42"/>
        <v>4919.3380000000006</v>
      </c>
      <c r="P45" s="153">
        <f t="shared" si="42"/>
        <v>5102.9659999999994</v>
      </c>
    </row>
    <row r="46" spans="1:16" ht="15.6" customHeight="1">
      <c r="A46" s="163">
        <v>208</v>
      </c>
      <c r="B46" s="162" t="s">
        <v>76</v>
      </c>
      <c r="C46" s="162">
        <f>C96</f>
        <v>746</v>
      </c>
      <c r="D46" s="162">
        <f t="shared" ref="D46:P46" si="43">D96</f>
        <v>620.95699999999999</v>
      </c>
      <c r="E46" s="162">
        <f t="shared" si="43"/>
        <v>719.94600000000003</v>
      </c>
      <c r="F46" s="162">
        <f t="shared" si="43"/>
        <v>714.51900000000001</v>
      </c>
      <c r="G46" s="162">
        <f t="shared" si="43"/>
        <v>717.69100000000003</v>
      </c>
      <c r="H46" s="162">
        <f t="shared" si="43"/>
        <v>664.85500000000002</v>
      </c>
      <c r="I46" s="162">
        <f t="shared" si="43"/>
        <v>638.048</v>
      </c>
      <c r="J46" s="162">
        <f t="shared" si="43"/>
        <v>636.75099999999998</v>
      </c>
      <c r="K46" s="162">
        <f t="shared" si="43"/>
        <v>615.6</v>
      </c>
      <c r="L46" s="162">
        <f t="shared" si="43"/>
        <v>606.86699999999996</v>
      </c>
      <c r="M46" s="162">
        <f t="shared" si="43"/>
        <v>381.91899999999998</v>
      </c>
      <c r="N46" s="162">
        <f t="shared" si="43"/>
        <v>402.803</v>
      </c>
      <c r="O46" s="162">
        <f t="shared" si="43"/>
        <v>416.423</v>
      </c>
      <c r="P46" s="162">
        <f t="shared" si="43"/>
        <v>564.928</v>
      </c>
    </row>
    <row r="47" spans="1:16" ht="15.6" customHeight="1">
      <c r="A47" s="163">
        <v>212</v>
      </c>
      <c r="B47" s="162" t="s">
        <v>79</v>
      </c>
      <c r="C47" s="162">
        <f>C98</f>
        <v>1472</v>
      </c>
      <c r="D47" s="162">
        <f t="shared" ref="D47:P47" si="44">D98</f>
        <v>1433.3520000000001</v>
      </c>
      <c r="E47" s="162">
        <f t="shared" si="44"/>
        <v>1487.0709999999999</v>
      </c>
      <c r="F47" s="162">
        <f t="shared" si="44"/>
        <v>1503.471</v>
      </c>
      <c r="G47" s="162">
        <f t="shared" si="44"/>
        <v>1500.5840000000001</v>
      </c>
      <c r="H47" s="162">
        <f t="shared" si="44"/>
        <v>1542.36</v>
      </c>
      <c r="I47" s="162">
        <f t="shared" si="44"/>
        <v>1462.479</v>
      </c>
      <c r="J47" s="162">
        <f t="shared" si="44"/>
        <v>1489.6669999999999</v>
      </c>
      <c r="K47" s="162">
        <f t="shared" si="44"/>
        <v>1413.383</v>
      </c>
      <c r="L47" s="162">
        <f t="shared" si="44"/>
        <v>1500.8920000000001</v>
      </c>
      <c r="M47" s="162">
        <f t="shared" si="44"/>
        <v>736.62800000000004</v>
      </c>
      <c r="N47" s="162">
        <f t="shared" si="44"/>
        <v>993.38400000000001</v>
      </c>
      <c r="O47" s="162">
        <f t="shared" si="44"/>
        <v>1091.4649999999999</v>
      </c>
      <c r="P47" s="162">
        <f t="shared" si="44"/>
        <v>1082.3009999999999</v>
      </c>
    </row>
    <row r="48" spans="1:16" ht="15.6" customHeight="1">
      <c r="A48" s="163">
        <v>227</v>
      </c>
      <c r="B48" s="162" t="s">
        <v>272</v>
      </c>
      <c r="C48" s="162">
        <f>C99</f>
        <v>1172</v>
      </c>
      <c r="D48" s="162">
        <f t="shared" ref="D48:P48" si="45">D99</f>
        <v>1177.6310000000001</v>
      </c>
      <c r="E48" s="162">
        <f t="shared" si="45"/>
        <v>1201.5550000000001</v>
      </c>
      <c r="F48" s="162">
        <f t="shared" si="45"/>
        <v>1275.3779999999999</v>
      </c>
      <c r="G48" s="162">
        <f t="shared" si="45"/>
        <v>1216.7619999999999</v>
      </c>
      <c r="H48" s="162">
        <f t="shared" si="45"/>
        <v>1276.4359999999999</v>
      </c>
      <c r="I48" s="162">
        <f t="shared" si="45"/>
        <v>1165.4749999999999</v>
      </c>
      <c r="J48" s="162">
        <f t="shared" si="45"/>
        <v>1061.808</v>
      </c>
      <c r="K48" s="162">
        <f t="shared" si="45"/>
        <v>1049.0150000000001</v>
      </c>
      <c r="L48" s="162">
        <f t="shared" si="45"/>
        <v>979.30899999999997</v>
      </c>
      <c r="M48" s="162">
        <f t="shared" si="45"/>
        <v>773.86199999999997</v>
      </c>
      <c r="N48" s="162">
        <f t="shared" si="45"/>
        <v>833.90599999999995</v>
      </c>
      <c r="O48" s="162">
        <f t="shared" si="45"/>
        <v>857.495</v>
      </c>
      <c r="P48" s="162">
        <f t="shared" si="45"/>
        <v>829.93700000000001</v>
      </c>
    </row>
    <row r="49" spans="1:16" ht="15.6" customHeight="1">
      <c r="A49" s="163">
        <v>229</v>
      </c>
      <c r="B49" s="162" t="s">
        <v>273</v>
      </c>
      <c r="C49" s="162">
        <f>C97</f>
        <v>1882</v>
      </c>
      <c r="D49" s="162">
        <f t="shared" ref="D49:P49" si="46">D97</f>
        <v>1915.2470000000001</v>
      </c>
      <c r="E49" s="162">
        <f t="shared" si="46"/>
        <v>2001.0139999999999</v>
      </c>
      <c r="F49" s="162">
        <f t="shared" si="46"/>
        <v>2011.0350000000001</v>
      </c>
      <c r="G49" s="162">
        <f t="shared" si="46"/>
        <v>2070.9589999999998</v>
      </c>
      <c r="H49" s="162">
        <f t="shared" si="46"/>
        <v>2132.8490000000002</v>
      </c>
      <c r="I49" s="162">
        <f t="shared" si="46"/>
        <v>2181.7849999999999</v>
      </c>
      <c r="J49" s="162">
        <f t="shared" si="46"/>
        <v>2170.2869999999998</v>
      </c>
      <c r="K49" s="162">
        <f t="shared" si="46"/>
        <v>2014.0340000000001</v>
      </c>
      <c r="L49" s="162">
        <f t="shared" si="46"/>
        <v>1960.1949999999999</v>
      </c>
      <c r="M49" s="162">
        <f t="shared" si="46"/>
        <v>1126.915</v>
      </c>
      <c r="N49" s="162">
        <f t="shared" si="46"/>
        <v>1278.096</v>
      </c>
      <c r="O49" s="162">
        <f t="shared" si="46"/>
        <v>1693.38</v>
      </c>
      <c r="P49" s="162">
        <f t="shared" si="46"/>
        <v>1712.1579999999999</v>
      </c>
    </row>
    <row r="50" spans="1:16" ht="15.6" customHeight="1">
      <c r="A50" s="163">
        <v>464</v>
      </c>
      <c r="B50" s="162" t="s">
        <v>93</v>
      </c>
      <c r="C50" s="162">
        <f>C100</f>
        <v>212</v>
      </c>
      <c r="D50" s="162">
        <f t="shared" ref="D50:P50" si="47">D100</f>
        <v>231.982</v>
      </c>
      <c r="E50" s="162">
        <f t="shared" si="47"/>
        <v>189.24299999999999</v>
      </c>
      <c r="F50" s="162">
        <f t="shared" si="47"/>
        <v>162.905</v>
      </c>
      <c r="G50" s="162">
        <f t="shared" si="47"/>
        <v>165.23699999999999</v>
      </c>
      <c r="H50" s="162">
        <f t="shared" si="47"/>
        <v>162.27600000000001</v>
      </c>
      <c r="I50" s="162">
        <f t="shared" si="47"/>
        <v>145.59899999999999</v>
      </c>
      <c r="J50" s="162">
        <f t="shared" si="47"/>
        <v>158.71600000000001</v>
      </c>
      <c r="K50" s="162">
        <f t="shared" si="47"/>
        <v>158.964</v>
      </c>
      <c r="L50" s="162">
        <f t="shared" si="47"/>
        <v>148.023</v>
      </c>
      <c r="M50" s="162">
        <f t="shared" si="47"/>
        <v>38.011000000000003</v>
      </c>
      <c r="N50" s="162">
        <f t="shared" si="47"/>
        <v>49.530999999999999</v>
      </c>
      <c r="O50" s="162">
        <f t="shared" si="47"/>
        <v>90.519000000000005</v>
      </c>
      <c r="P50" s="162">
        <f t="shared" si="47"/>
        <v>100.32599999999999</v>
      </c>
    </row>
    <row r="51" spans="1:16" ht="15.6" customHeight="1">
      <c r="A51" s="163">
        <v>481</v>
      </c>
      <c r="B51" s="162" t="s">
        <v>94</v>
      </c>
      <c r="C51" s="162">
        <f t="shared" ref="C51:P52" si="48">C101</f>
        <v>345</v>
      </c>
      <c r="D51" s="162">
        <f t="shared" si="48"/>
        <v>373.92399999999998</v>
      </c>
      <c r="E51" s="162">
        <f t="shared" si="48"/>
        <v>365.32499999999999</v>
      </c>
      <c r="F51" s="162">
        <f t="shared" si="48"/>
        <v>326.827</v>
      </c>
      <c r="G51" s="162">
        <f t="shared" si="48"/>
        <v>320.05</v>
      </c>
      <c r="H51" s="162">
        <f t="shared" si="48"/>
        <v>329.08199999999999</v>
      </c>
      <c r="I51" s="162">
        <f t="shared" si="48"/>
        <v>330.3</v>
      </c>
      <c r="J51" s="162">
        <f t="shared" si="48"/>
        <v>366.899</v>
      </c>
      <c r="K51" s="162">
        <f t="shared" si="48"/>
        <v>302.10199999999998</v>
      </c>
      <c r="L51" s="162">
        <f t="shared" si="48"/>
        <v>281.74200000000002</v>
      </c>
      <c r="M51" s="162">
        <f t="shared" si="48"/>
        <v>167.80500000000001</v>
      </c>
      <c r="N51" s="162">
        <f t="shared" si="48"/>
        <v>209.08199999999999</v>
      </c>
      <c r="O51" s="162">
        <f t="shared" si="48"/>
        <v>217.90799999999999</v>
      </c>
      <c r="P51" s="162">
        <f t="shared" si="48"/>
        <v>248</v>
      </c>
    </row>
    <row r="52" spans="1:16" ht="15.6" customHeight="1">
      <c r="A52" s="163">
        <v>501</v>
      </c>
      <c r="B52" s="162" t="s">
        <v>274</v>
      </c>
      <c r="C52" s="162">
        <f t="shared" si="48"/>
        <v>712</v>
      </c>
      <c r="D52" s="162">
        <f t="shared" si="48"/>
        <v>690.94200000000001</v>
      </c>
      <c r="E52" s="162">
        <f t="shared" si="48"/>
        <v>683.33900000000006</v>
      </c>
      <c r="F52" s="162">
        <f t="shared" si="48"/>
        <v>663.46799999999996</v>
      </c>
      <c r="G52" s="162">
        <f t="shared" si="48"/>
        <v>643.39400000000001</v>
      </c>
      <c r="H52" s="162">
        <f t="shared" si="48"/>
        <v>650.80999999999995</v>
      </c>
      <c r="I52" s="162">
        <f t="shared" si="48"/>
        <v>615.45100000000002</v>
      </c>
      <c r="J52" s="162">
        <f t="shared" si="48"/>
        <v>721.24199999999996</v>
      </c>
      <c r="K52" s="162">
        <f t="shared" si="48"/>
        <v>694.66099999999994</v>
      </c>
      <c r="L52" s="162">
        <f t="shared" si="48"/>
        <v>709.79600000000005</v>
      </c>
      <c r="M52" s="162">
        <f t="shared" si="48"/>
        <v>471.464</v>
      </c>
      <c r="N52" s="162">
        <f t="shared" si="48"/>
        <v>510.59500000000003</v>
      </c>
      <c r="O52" s="162">
        <f t="shared" si="48"/>
        <v>552.14800000000002</v>
      </c>
      <c r="P52" s="162">
        <f t="shared" si="48"/>
        <v>565.31600000000003</v>
      </c>
    </row>
    <row r="53" spans="1:16" ht="15.6" customHeight="1">
      <c r="A53" s="162"/>
      <c r="B53" s="163" t="s">
        <v>60</v>
      </c>
      <c r="C53" s="163">
        <f>SUM(C54:C58)</f>
        <v>8339</v>
      </c>
      <c r="D53" s="163">
        <f t="shared" ref="D53:P53" si="49">SUM(D54:D58)</f>
        <v>8361.496000000001</v>
      </c>
      <c r="E53" s="163">
        <f t="shared" si="49"/>
        <v>9993.4480000000003</v>
      </c>
      <c r="F53" s="163">
        <f t="shared" si="49"/>
        <v>10620.765999999998</v>
      </c>
      <c r="G53" s="163">
        <f t="shared" si="49"/>
        <v>10762.271000000001</v>
      </c>
      <c r="H53" s="163">
        <f t="shared" si="49"/>
        <v>10330.800000000001</v>
      </c>
      <c r="I53" s="163">
        <f t="shared" si="49"/>
        <v>10117.718999999999</v>
      </c>
      <c r="J53" s="163">
        <f t="shared" si="49"/>
        <v>10093.969999999999</v>
      </c>
      <c r="K53" s="163">
        <f t="shared" si="49"/>
        <v>9888.3930000000018</v>
      </c>
      <c r="L53" s="163">
        <f t="shared" si="49"/>
        <v>9409.2350000000006</v>
      </c>
      <c r="M53" s="163">
        <f t="shared" si="49"/>
        <v>5779.4950000000008</v>
      </c>
      <c r="N53" s="163">
        <f t="shared" si="49"/>
        <v>6055.5149999999994</v>
      </c>
      <c r="O53" s="163">
        <f t="shared" si="49"/>
        <v>8005.067</v>
      </c>
      <c r="P53" s="163">
        <f t="shared" si="49"/>
        <v>8003.3250000000007</v>
      </c>
    </row>
    <row r="54" spans="1:16" ht="15.6" customHeight="1">
      <c r="A54" s="162">
        <v>209</v>
      </c>
      <c r="B54" s="163" t="s">
        <v>275</v>
      </c>
      <c r="C54" s="163">
        <f>C103</f>
        <v>4039</v>
      </c>
      <c r="D54" s="163">
        <f t="shared" ref="D54:P54" si="50">D103</f>
        <v>4125.3999999999996</v>
      </c>
      <c r="E54" s="163">
        <f t="shared" si="50"/>
        <v>4046.5</v>
      </c>
      <c r="F54" s="163">
        <f t="shared" si="50"/>
        <v>4088.3</v>
      </c>
      <c r="G54" s="163">
        <f t="shared" si="50"/>
        <v>4253.5</v>
      </c>
      <c r="H54" s="163">
        <f t="shared" si="50"/>
        <v>4073.8</v>
      </c>
      <c r="I54" s="163">
        <f t="shared" si="50"/>
        <v>3970.5</v>
      </c>
      <c r="J54" s="163">
        <f t="shared" si="50"/>
        <v>3925</v>
      </c>
      <c r="K54" s="163">
        <f t="shared" si="50"/>
        <v>3833.9</v>
      </c>
      <c r="L54" s="163">
        <f t="shared" si="50"/>
        <v>3858.4</v>
      </c>
      <c r="M54" s="163">
        <f t="shared" si="50"/>
        <v>1965</v>
      </c>
      <c r="N54" s="163">
        <f t="shared" si="50"/>
        <v>2137.4</v>
      </c>
      <c r="O54" s="163">
        <f t="shared" si="50"/>
        <v>3077.9</v>
      </c>
      <c r="P54" s="163">
        <f t="shared" si="50"/>
        <v>3093.1</v>
      </c>
    </row>
    <row r="55" spans="1:16" ht="15.6" customHeight="1">
      <c r="A55" s="163">
        <v>222</v>
      </c>
      <c r="B55" s="162" t="s">
        <v>276</v>
      </c>
      <c r="C55" s="163">
        <f t="shared" ref="C55:P58" si="51">C104</f>
        <v>1113</v>
      </c>
      <c r="D55" s="163">
        <f t="shared" si="51"/>
        <v>1076.7159999999999</v>
      </c>
      <c r="E55" s="163">
        <f t="shared" si="51"/>
        <v>1205.5650000000001</v>
      </c>
      <c r="F55" s="163">
        <f t="shared" si="51"/>
        <v>1229.6949999999999</v>
      </c>
      <c r="G55" s="163">
        <f t="shared" si="51"/>
        <v>1206.6300000000001</v>
      </c>
      <c r="H55" s="163">
        <f t="shared" si="51"/>
        <v>1290.846</v>
      </c>
      <c r="I55" s="163">
        <f t="shared" si="51"/>
        <v>1282.4349999999999</v>
      </c>
      <c r="J55" s="163">
        <f t="shared" si="51"/>
        <v>1237.4390000000001</v>
      </c>
      <c r="K55" s="163">
        <f t="shared" si="51"/>
        <v>1166.5309999999999</v>
      </c>
      <c r="L55" s="163">
        <f t="shared" si="51"/>
        <v>1067.6179999999999</v>
      </c>
      <c r="M55" s="163">
        <f t="shared" si="51"/>
        <v>740.92499999999995</v>
      </c>
      <c r="N55" s="163">
        <f t="shared" si="51"/>
        <v>771.20500000000004</v>
      </c>
      <c r="O55" s="163">
        <f t="shared" si="51"/>
        <v>966.952</v>
      </c>
      <c r="P55" s="163">
        <f t="shared" si="51"/>
        <v>919.62900000000002</v>
      </c>
    </row>
    <row r="56" spans="1:16" ht="15.6" customHeight="1">
      <c r="A56" s="163">
        <v>225</v>
      </c>
      <c r="B56" s="162" t="s">
        <v>277</v>
      </c>
      <c r="C56" s="163">
        <f t="shared" si="51"/>
        <v>819</v>
      </c>
      <c r="D56" s="163">
        <f t="shared" si="51"/>
        <v>880.49099999999999</v>
      </c>
      <c r="E56" s="163">
        <f t="shared" si="51"/>
        <v>2138.5169999999998</v>
      </c>
      <c r="F56" s="163">
        <f t="shared" si="51"/>
        <v>2594.0369999999998</v>
      </c>
      <c r="G56" s="163">
        <f t="shared" si="51"/>
        <v>2617.6770000000001</v>
      </c>
      <c r="H56" s="163">
        <f t="shared" si="51"/>
        <v>2450.422</v>
      </c>
      <c r="I56" s="163">
        <f t="shared" si="51"/>
        <v>2293.4960000000001</v>
      </c>
      <c r="J56" s="163">
        <f t="shared" si="51"/>
        <v>2353.2820000000002</v>
      </c>
      <c r="K56" s="163">
        <f t="shared" si="51"/>
        <v>2278.8690000000001</v>
      </c>
      <c r="L56" s="163">
        <f t="shared" si="51"/>
        <v>2142.4279999999999</v>
      </c>
      <c r="M56" s="163">
        <f t="shared" si="51"/>
        <v>1451.412</v>
      </c>
      <c r="N56" s="163">
        <f t="shared" si="51"/>
        <v>1492.2750000000001</v>
      </c>
      <c r="O56" s="163">
        <f t="shared" si="51"/>
        <v>1881.9870000000001</v>
      </c>
      <c r="P56" s="163">
        <f t="shared" si="51"/>
        <v>1897.865</v>
      </c>
    </row>
    <row r="57" spans="1:16" ht="15.6" customHeight="1">
      <c r="A57" s="163">
        <v>585</v>
      </c>
      <c r="B57" s="162" t="s">
        <v>278</v>
      </c>
      <c r="C57" s="163">
        <f t="shared" si="51"/>
        <v>1253</v>
      </c>
      <c r="D57" s="163">
        <f t="shared" si="51"/>
        <v>1275.7380000000001</v>
      </c>
      <c r="E57" s="163">
        <f t="shared" si="51"/>
        <v>1524.1969999999999</v>
      </c>
      <c r="F57" s="163">
        <f t="shared" si="51"/>
        <v>1637.6659999999999</v>
      </c>
      <c r="G57" s="163">
        <f t="shared" si="51"/>
        <v>1605.643</v>
      </c>
      <c r="H57" s="163">
        <f t="shared" si="51"/>
        <v>1434.1220000000001</v>
      </c>
      <c r="I57" s="163">
        <f t="shared" si="51"/>
        <v>1501.9649999999999</v>
      </c>
      <c r="J57" s="163">
        <f t="shared" si="51"/>
        <v>1485.84</v>
      </c>
      <c r="K57" s="163">
        <f t="shared" si="51"/>
        <v>1501.4939999999999</v>
      </c>
      <c r="L57" s="163">
        <f t="shared" si="51"/>
        <v>1269.3240000000001</v>
      </c>
      <c r="M57" s="163">
        <f t="shared" si="51"/>
        <v>971.625</v>
      </c>
      <c r="N57" s="163">
        <f t="shared" si="51"/>
        <v>933.45</v>
      </c>
      <c r="O57" s="163">
        <f t="shared" si="51"/>
        <v>1142.932</v>
      </c>
      <c r="P57" s="163">
        <f t="shared" si="51"/>
        <v>1124.5329999999999</v>
      </c>
    </row>
    <row r="58" spans="1:16" ht="15.6" customHeight="1">
      <c r="A58" s="163">
        <v>586</v>
      </c>
      <c r="B58" s="162" t="s">
        <v>279</v>
      </c>
      <c r="C58" s="163">
        <f t="shared" si="51"/>
        <v>1115</v>
      </c>
      <c r="D58" s="163">
        <f t="shared" si="51"/>
        <v>1003.151</v>
      </c>
      <c r="E58" s="163">
        <f t="shared" si="51"/>
        <v>1078.6690000000001</v>
      </c>
      <c r="F58" s="163">
        <f t="shared" si="51"/>
        <v>1071.068</v>
      </c>
      <c r="G58" s="163">
        <f t="shared" si="51"/>
        <v>1078.8209999999999</v>
      </c>
      <c r="H58" s="163">
        <f t="shared" si="51"/>
        <v>1081.6099999999999</v>
      </c>
      <c r="I58" s="163">
        <f t="shared" si="51"/>
        <v>1069.3230000000001</v>
      </c>
      <c r="J58" s="163">
        <f t="shared" si="51"/>
        <v>1092.4090000000001</v>
      </c>
      <c r="K58" s="163">
        <f t="shared" si="51"/>
        <v>1107.5989999999999</v>
      </c>
      <c r="L58" s="163">
        <f t="shared" si="51"/>
        <v>1071.4649999999999</v>
      </c>
      <c r="M58" s="163">
        <f t="shared" si="51"/>
        <v>650.53300000000002</v>
      </c>
      <c r="N58" s="163">
        <f t="shared" si="51"/>
        <v>721.18499999999995</v>
      </c>
      <c r="O58" s="163">
        <f t="shared" si="51"/>
        <v>935.29600000000005</v>
      </c>
      <c r="P58" s="163">
        <f t="shared" si="51"/>
        <v>968.19799999999998</v>
      </c>
    </row>
    <row r="59" spans="1:16" ht="15.6" customHeight="1">
      <c r="A59" s="162"/>
      <c r="B59" s="162" t="s">
        <v>61</v>
      </c>
      <c r="C59" s="162">
        <f>SUM(C60:C61)</f>
        <v>4417</v>
      </c>
      <c r="D59" s="162">
        <f t="shared" ref="D59:P59" si="52">SUM(D60:D61)</f>
        <v>4466.92</v>
      </c>
      <c r="E59" s="162">
        <f t="shared" si="52"/>
        <v>4637.9740000000002</v>
      </c>
      <c r="F59" s="162">
        <f t="shared" si="52"/>
        <v>4418.625</v>
      </c>
      <c r="G59" s="162">
        <f t="shared" si="52"/>
        <v>4304.1939999999995</v>
      </c>
      <c r="H59" s="162">
        <f t="shared" si="52"/>
        <v>4454.683</v>
      </c>
      <c r="I59" s="162">
        <f t="shared" si="52"/>
        <v>4481.8680000000004</v>
      </c>
      <c r="J59" s="162">
        <f t="shared" si="52"/>
        <v>4655.3459999999995</v>
      </c>
      <c r="K59" s="162">
        <f t="shared" si="52"/>
        <v>4682.5349999999999</v>
      </c>
      <c r="L59" s="162">
        <f t="shared" si="52"/>
        <v>5072.2610000000004</v>
      </c>
      <c r="M59" s="162">
        <f t="shared" si="52"/>
        <v>3634.49</v>
      </c>
      <c r="N59" s="162">
        <f t="shared" si="52"/>
        <v>4068.9520000000002</v>
      </c>
      <c r="O59" s="162">
        <f t="shared" si="52"/>
        <v>4589.6329999999998</v>
      </c>
      <c r="P59" s="162">
        <f t="shared" si="52"/>
        <v>4990.76</v>
      </c>
    </row>
    <row r="60" spans="1:16" ht="15.6" customHeight="1">
      <c r="A60" s="163">
        <v>221</v>
      </c>
      <c r="B60" s="162" t="s">
        <v>280</v>
      </c>
      <c r="C60" s="162">
        <f>C108</f>
        <v>2403</v>
      </c>
      <c r="D60" s="162">
        <f t="shared" ref="D60:P60" si="53">D108</f>
        <v>2472.5709999999999</v>
      </c>
      <c r="E60" s="162">
        <f t="shared" si="53"/>
        <v>2442.002</v>
      </c>
      <c r="F60" s="162">
        <f t="shared" si="53"/>
        <v>2317.27</v>
      </c>
      <c r="G60" s="162">
        <f t="shared" si="53"/>
        <v>2305.8240000000001</v>
      </c>
      <c r="H60" s="162">
        <f t="shared" si="53"/>
        <v>2344.8380000000002</v>
      </c>
      <c r="I60" s="162">
        <f t="shared" si="53"/>
        <v>2402.37</v>
      </c>
      <c r="J60" s="162">
        <f t="shared" si="53"/>
        <v>2470.799</v>
      </c>
      <c r="K60" s="162">
        <f t="shared" si="53"/>
        <v>2422.4810000000002</v>
      </c>
      <c r="L60" s="162">
        <f t="shared" si="53"/>
        <v>2848.4110000000001</v>
      </c>
      <c r="M60" s="162">
        <f t="shared" si="53"/>
        <v>2057.556</v>
      </c>
      <c r="N60" s="162">
        <f t="shared" si="53"/>
        <v>2351.3620000000001</v>
      </c>
      <c r="O60" s="162">
        <f t="shared" si="53"/>
        <v>2619.6149999999998</v>
      </c>
      <c r="P60" s="162">
        <f t="shared" si="53"/>
        <v>3037.0439999999999</v>
      </c>
    </row>
    <row r="61" spans="1:16" ht="15.6" customHeight="1">
      <c r="A61" s="163">
        <v>223</v>
      </c>
      <c r="B61" s="162" t="s">
        <v>281</v>
      </c>
      <c r="C61" s="162">
        <f>C109</f>
        <v>2014</v>
      </c>
      <c r="D61" s="162">
        <f t="shared" ref="D61:P61" si="54">D109</f>
        <v>1994.3489999999999</v>
      </c>
      <c r="E61" s="162">
        <f t="shared" si="54"/>
        <v>2195.9720000000002</v>
      </c>
      <c r="F61" s="162">
        <f t="shared" si="54"/>
        <v>2101.355</v>
      </c>
      <c r="G61" s="162">
        <f t="shared" si="54"/>
        <v>1998.37</v>
      </c>
      <c r="H61" s="162">
        <f t="shared" si="54"/>
        <v>2109.8449999999998</v>
      </c>
      <c r="I61" s="162">
        <f t="shared" si="54"/>
        <v>2079.498</v>
      </c>
      <c r="J61" s="162">
        <f t="shared" si="54"/>
        <v>2184.547</v>
      </c>
      <c r="K61" s="162">
        <f t="shared" si="54"/>
        <v>2260.0540000000001</v>
      </c>
      <c r="L61" s="162">
        <f t="shared" si="54"/>
        <v>2223.85</v>
      </c>
      <c r="M61" s="162">
        <f t="shared" si="54"/>
        <v>1576.934</v>
      </c>
      <c r="N61" s="162">
        <f t="shared" si="54"/>
        <v>1717.59</v>
      </c>
      <c r="O61" s="162">
        <f t="shared" si="54"/>
        <v>1970.018</v>
      </c>
      <c r="P61" s="162">
        <f t="shared" si="54"/>
        <v>1953.7159999999999</v>
      </c>
    </row>
    <row r="62" spans="1:16" ht="15.6" customHeight="1">
      <c r="A62" s="162"/>
      <c r="B62" s="163" t="s">
        <v>62</v>
      </c>
      <c r="C62" s="163">
        <f>SUM(C63:C65)</f>
        <v>9779</v>
      </c>
      <c r="D62" s="163">
        <f t="shared" ref="D62:P62" si="55">SUM(D63:D65)</f>
        <v>9141.0529999999999</v>
      </c>
      <c r="E62" s="163">
        <f t="shared" si="55"/>
        <v>9879.8850000000002</v>
      </c>
      <c r="F62" s="163">
        <f t="shared" si="55"/>
        <v>9768.7819999999992</v>
      </c>
      <c r="G62" s="163">
        <f t="shared" si="55"/>
        <v>12712.775</v>
      </c>
      <c r="H62" s="163">
        <f t="shared" si="55"/>
        <v>13722.550999999999</v>
      </c>
      <c r="I62" s="163">
        <f t="shared" si="55"/>
        <v>12776.84</v>
      </c>
      <c r="J62" s="163">
        <f t="shared" si="55"/>
        <v>13011.98</v>
      </c>
      <c r="K62" s="163">
        <f t="shared" si="55"/>
        <v>12566.743</v>
      </c>
      <c r="L62" s="163">
        <f t="shared" si="55"/>
        <v>12602.677</v>
      </c>
      <c r="M62" s="163">
        <f t="shared" si="55"/>
        <v>8043.1120000000001</v>
      </c>
      <c r="N62" s="163">
        <f t="shared" si="55"/>
        <v>9588.1820000000007</v>
      </c>
      <c r="O62" s="163">
        <f t="shared" si="55"/>
        <v>12815.674000000001</v>
      </c>
      <c r="P62" s="163">
        <f t="shared" si="55"/>
        <v>13332.731</v>
      </c>
    </row>
    <row r="63" spans="1:16" ht="15.6" customHeight="1">
      <c r="A63" s="162">
        <v>205</v>
      </c>
      <c r="B63" s="163" t="s">
        <v>282</v>
      </c>
      <c r="C63" s="163">
        <f>C110</f>
        <v>1082</v>
      </c>
      <c r="D63" s="163">
        <f t="shared" ref="D63:P63" si="56">D110</f>
        <v>1083.203</v>
      </c>
      <c r="E63" s="163">
        <f t="shared" si="56"/>
        <v>1118.816</v>
      </c>
      <c r="F63" s="163">
        <f t="shared" si="56"/>
        <v>1077.547</v>
      </c>
      <c r="G63" s="163">
        <f t="shared" si="56"/>
        <v>1073.982</v>
      </c>
      <c r="H63" s="163">
        <f t="shared" si="56"/>
        <v>1208.952</v>
      </c>
      <c r="I63" s="163">
        <f t="shared" si="56"/>
        <v>1174.1089999999999</v>
      </c>
      <c r="J63" s="163">
        <f t="shared" si="56"/>
        <v>1275.923</v>
      </c>
      <c r="K63" s="163">
        <f t="shared" si="56"/>
        <v>1215.8119999999999</v>
      </c>
      <c r="L63" s="163">
        <f t="shared" si="56"/>
        <v>1177.655</v>
      </c>
      <c r="M63" s="163">
        <f t="shared" si="56"/>
        <v>658.81100000000004</v>
      </c>
      <c r="N63" s="163">
        <f t="shared" si="56"/>
        <v>804.25099999999998</v>
      </c>
      <c r="O63" s="163">
        <f t="shared" si="56"/>
        <v>994.56399999999996</v>
      </c>
      <c r="P63" s="163">
        <f t="shared" si="56"/>
        <v>1200.7560000000001</v>
      </c>
    </row>
    <row r="64" spans="1:16" ht="15.6" customHeight="1">
      <c r="A64" s="163">
        <v>224</v>
      </c>
      <c r="B64" s="162" t="s">
        <v>283</v>
      </c>
      <c r="C64" s="163">
        <f t="shared" ref="C64:P65" si="57">C111</f>
        <v>2715</v>
      </c>
      <c r="D64" s="163">
        <f t="shared" si="57"/>
        <v>2552.3000000000002</v>
      </c>
      <c r="E64" s="163">
        <f t="shared" si="57"/>
        <v>2761.4960000000001</v>
      </c>
      <c r="F64" s="163">
        <f t="shared" si="57"/>
        <v>2779.0079999999998</v>
      </c>
      <c r="G64" s="163">
        <f t="shared" si="57"/>
        <v>2818.105</v>
      </c>
      <c r="H64" s="163">
        <f t="shared" si="57"/>
        <v>3031.7649999999999</v>
      </c>
      <c r="I64" s="163">
        <f t="shared" si="57"/>
        <v>3040.2829999999999</v>
      </c>
      <c r="J64" s="163">
        <f t="shared" si="57"/>
        <v>2877.4580000000001</v>
      </c>
      <c r="K64" s="163">
        <f t="shared" si="57"/>
        <v>2728.1950000000002</v>
      </c>
      <c r="L64" s="163">
        <f t="shared" si="57"/>
        <v>2603.0920000000001</v>
      </c>
      <c r="M64" s="163">
        <f t="shared" si="57"/>
        <v>1403.636</v>
      </c>
      <c r="N64" s="163">
        <f t="shared" si="57"/>
        <v>1757.6010000000001</v>
      </c>
      <c r="O64" s="163">
        <f t="shared" si="57"/>
        <v>2652.7130000000002</v>
      </c>
      <c r="P64" s="163">
        <f t="shared" si="57"/>
        <v>2520.4250000000002</v>
      </c>
    </row>
    <row r="65" spans="1:44" ht="15.6" customHeight="1">
      <c r="A65" s="163">
        <v>226</v>
      </c>
      <c r="B65" s="162" t="s">
        <v>284</v>
      </c>
      <c r="C65" s="163">
        <f t="shared" si="57"/>
        <v>5982</v>
      </c>
      <c r="D65" s="163">
        <f t="shared" si="57"/>
        <v>5505.55</v>
      </c>
      <c r="E65" s="163">
        <f t="shared" si="57"/>
        <v>5999.5730000000003</v>
      </c>
      <c r="F65" s="163">
        <f t="shared" si="57"/>
        <v>5912.2269999999999</v>
      </c>
      <c r="G65" s="163">
        <f t="shared" si="57"/>
        <v>8820.6880000000001</v>
      </c>
      <c r="H65" s="163">
        <f t="shared" si="57"/>
        <v>9481.8340000000007</v>
      </c>
      <c r="I65" s="163">
        <f t="shared" si="57"/>
        <v>8562.4480000000003</v>
      </c>
      <c r="J65" s="163">
        <f t="shared" si="57"/>
        <v>8858.5990000000002</v>
      </c>
      <c r="K65" s="163">
        <f t="shared" si="57"/>
        <v>8622.7360000000008</v>
      </c>
      <c r="L65" s="163">
        <f t="shared" si="57"/>
        <v>8821.93</v>
      </c>
      <c r="M65" s="163">
        <f t="shared" si="57"/>
        <v>5980.665</v>
      </c>
      <c r="N65" s="163">
        <f t="shared" si="57"/>
        <v>7026.33</v>
      </c>
      <c r="O65" s="163">
        <f t="shared" si="57"/>
        <v>9168.3970000000008</v>
      </c>
      <c r="P65" s="163">
        <f t="shared" si="57"/>
        <v>9611.5499999999993</v>
      </c>
    </row>
    <row r="66" spans="1:44">
      <c r="A66" s="201" t="s">
        <v>667</v>
      </c>
    </row>
    <row r="69" spans="1:44">
      <c r="A69" s="334" t="s">
        <v>370</v>
      </c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4"/>
      <c r="AK69" s="164" t="s">
        <v>371</v>
      </c>
      <c r="AL69" s="165"/>
      <c r="AM69" s="165"/>
      <c r="AN69" s="165"/>
      <c r="AO69" s="165"/>
      <c r="AP69" s="165"/>
      <c r="AQ69" s="165"/>
      <c r="AR69" s="165"/>
    </row>
    <row r="70" spans="1:44">
      <c r="A70" s="492" t="s">
        <v>372</v>
      </c>
      <c r="B70" s="493" t="s">
        <v>373</v>
      </c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8" t="s">
        <v>374</v>
      </c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70"/>
      <c r="AD70" s="169"/>
      <c r="AE70" s="167" t="s">
        <v>375</v>
      </c>
      <c r="AF70" s="167"/>
      <c r="AG70" s="167"/>
      <c r="AH70" s="167"/>
      <c r="AI70" s="167"/>
      <c r="AJ70" s="167"/>
      <c r="AK70" s="167"/>
      <c r="AL70" s="171"/>
      <c r="AM70" s="171"/>
      <c r="AN70" s="171"/>
      <c r="AO70" s="171"/>
      <c r="AP70" s="171"/>
      <c r="AQ70" s="172"/>
      <c r="AR70" s="173"/>
    </row>
    <row r="71" spans="1:44">
      <c r="A71" s="492"/>
      <c r="B71" s="493"/>
      <c r="C71" s="174" t="s">
        <v>107</v>
      </c>
      <c r="D71" s="175" t="s">
        <v>108</v>
      </c>
      <c r="E71" s="175" t="s">
        <v>109</v>
      </c>
      <c r="F71" s="175" t="s">
        <v>110</v>
      </c>
      <c r="G71" s="175" t="s">
        <v>111</v>
      </c>
      <c r="H71" s="175" t="s">
        <v>112</v>
      </c>
      <c r="I71" s="175" t="s">
        <v>113</v>
      </c>
      <c r="J71" s="175" t="s">
        <v>114</v>
      </c>
      <c r="K71" s="175" t="s">
        <v>199</v>
      </c>
      <c r="L71" s="175" t="s">
        <v>376</v>
      </c>
      <c r="M71" s="175" t="s">
        <v>377</v>
      </c>
      <c r="N71" s="175" t="s">
        <v>378</v>
      </c>
      <c r="O71" s="176" t="s">
        <v>379</v>
      </c>
      <c r="P71" s="176" t="s">
        <v>380</v>
      </c>
      <c r="Q71" s="174" t="s">
        <v>107</v>
      </c>
      <c r="R71" s="175" t="s">
        <v>108</v>
      </c>
      <c r="S71" s="175" t="s">
        <v>109</v>
      </c>
      <c r="T71" s="175" t="s">
        <v>110</v>
      </c>
      <c r="U71" s="175" t="s">
        <v>111</v>
      </c>
      <c r="V71" s="175" t="s">
        <v>112</v>
      </c>
      <c r="W71" s="175" t="s">
        <v>113</v>
      </c>
      <c r="X71" s="175" t="s">
        <v>114</v>
      </c>
      <c r="Y71" s="175" t="s">
        <v>199</v>
      </c>
      <c r="Z71" s="175" t="s">
        <v>376</v>
      </c>
      <c r="AA71" s="175" t="s">
        <v>377</v>
      </c>
      <c r="AB71" s="175" t="s">
        <v>378</v>
      </c>
      <c r="AC71" s="176" t="s">
        <v>379</v>
      </c>
      <c r="AD71" s="176" t="s">
        <v>380</v>
      </c>
      <c r="AE71" s="175" t="s">
        <v>107</v>
      </c>
      <c r="AF71" s="175" t="s">
        <v>108</v>
      </c>
      <c r="AG71" s="175" t="s">
        <v>109</v>
      </c>
      <c r="AH71" s="175" t="s">
        <v>110</v>
      </c>
      <c r="AI71" s="175" t="s">
        <v>111</v>
      </c>
      <c r="AJ71" s="175" t="s">
        <v>112</v>
      </c>
      <c r="AK71" s="175" t="s">
        <v>113</v>
      </c>
      <c r="AL71" s="175" t="s">
        <v>114</v>
      </c>
      <c r="AM71" s="175" t="s">
        <v>199</v>
      </c>
      <c r="AN71" s="175" t="s">
        <v>376</v>
      </c>
      <c r="AO71" s="175" t="s">
        <v>377</v>
      </c>
      <c r="AP71" s="175" t="s">
        <v>378</v>
      </c>
      <c r="AQ71" s="176" t="s">
        <v>379</v>
      </c>
      <c r="AR71" s="177" t="s">
        <v>380</v>
      </c>
    </row>
    <row r="72" spans="1:44">
      <c r="A72" s="178">
        <v>1</v>
      </c>
      <c r="B72" s="164" t="s">
        <v>381</v>
      </c>
      <c r="C72" s="164">
        <f>(Q72+AE72)/1000</f>
        <v>31790</v>
      </c>
      <c r="D72" s="164">
        <f t="shared" ref="D72:P87" si="58">(R72+AF72)/1000</f>
        <v>30956</v>
      </c>
      <c r="E72" s="164">
        <f t="shared" si="58"/>
        <v>32820</v>
      </c>
      <c r="F72" s="164">
        <f t="shared" si="58"/>
        <v>35730</v>
      </c>
      <c r="G72" s="164">
        <f t="shared" si="58"/>
        <v>35430</v>
      </c>
      <c r="H72" s="164">
        <f t="shared" si="58"/>
        <v>35980</v>
      </c>
      <c r="I72" s="164">
        <f t="shared" si="58"/>
        <v>35000</v>
      </c>
      <c r="J72" s="164">
        <f t="shared" si="58"/>
        <v>39330</v>
      </c>
      <c r="K72" s="164">
        <f t="shared" si="58"/>
        <v>35380</v>
      </c>
      <c r="L72" s="164">
        <f t="shared" si="58"/>
        <v>35420</v>
      </c>
      <c r="M72" s="164">
        <f t="shared" si="58"/>
        <v>12543.217203919437</v>
      </c>
      <c r="N72" s="164">
        <f t="shared" si="58"/>
        <v>13380</v>
      </c>
      <c r="O72" s="164">
        <f t="shared" si="58"/>
        <v>24257.222841378501</v>
      </c>
      <c r="P72" s="164">
        <f t="shared" si="58"/>
        <v>26450</v>
      </c>
      <c r="Q72" s="179">
        <v>27500000</v>
      </c>
      <c r="R72" s="180">
        <v>26546000</v>
      </c>
      <c r="S72" s="180">
        <v>28370000</v>
      </c>
      <c r="T72" s="180">
        <v>30920000</v>
      </c>
      <c r="U72" s="180">
        <v>30350000</v>
      </c>
      <c r="V72" s="180">
        <v>30690000</v>
      </c>
      <c r="W72" s="180">
        <v>29940000</v>
      </c>
      <c r="X72" s="180">
        <v>33970000</v>
      </c>
      <c r="Y72" s="180">
        <v>30870000</v>
      </c>
      <c r="Z72" s="180">
        <v>30650000</v>
      </c>
      <c r="AA72" s="181">
        <v>10222853</v>
      </c>
      <c r="AB72" s="181">
        <v>10890000</v>
      </c>
      <c r="AC72" s="182">
        <v>20326162.726907164</v>
      </c>
      <c r="AD72" s="181">
        <v>22628700</v>
      </c>
      <c r="AE72" s="180">
        <v>4290000</v>
      </c>
      <c r="AF72" s="180">
        <v>4410000</v>
      </c>
      <c r="AG72" s="180">
        <v>4450000</v>
      </c>
      <c r="AH72" s="180">
        <v>4810000</v>
      </c>
      <c r="AI72" s="180">
        <v>5080000</v>
      </c>
      <c r="AJ72" s="180">
        <v>5290000</v>
      </c>
      <c r="AK72" s="180">
        <v>5060000</v>
      </c>
      <c r="AL72" s="164">
        <v>5360000</v>
      </c>
      <c r="AM72" s="183">
        <v>4510000</v>
      </c>
      <c r="AN72" s="180">
        <v>4770000</v>
      </c>
      <c r="AO72" s="180">
        <v>2320364.2039194363</v>
      </c>
      <c r="AP72" s="183">
        <v>2490000</v>
      </c>
      <c r="AQ72" s="182">
        <v>3931060.1144713406</v>
      </c>
      <c r="AR72" s="184">
        <v>3821300</v>
      </c>
    </row>
    <row r="73" spans="1:44">
      <c r="A73" s="185">
        <v>2</v>
      </c>
      <c r="B73" s="167" t="s">
        <v>382</v>
      </c>
      <c r="C73" s="164">
        <f t="shared" ref="C73:C112" si="59">(Q73+AE73)/1000</f>
        <v>1573</v>
      </c>
      <c r="D73" s="164">
        <f t="shared" si="58"/>
        <v>1587.27</v>
      </c>
      <c r="E73" s="164">
        <f t="shared" si="58"/>
        <v>1785.723</v>
      </c>
      <c r="F73" s="164">
        <f t="shared" si="58"/>
        <v>1764.2149999999999</v>
      </c>
      <c r="G73" s="164">
        <f t="shared" si="58"/>
        <v>1745.3009999999999</v>
      </c>
      <c r="H73" s="164">
        <f t="shared" si="58"/>
        <v>1900.3510000000001</v>
      </c>
      <c r="I73" s="164">
        <f t="shared" si="58"/>
        <v>2095.6309999999999</v>
      </c>
      <c r="J73" s="164">
        <f t="shared" si="58"/>
        <v>1841.759</v>
      </c>
      <c r="K73" s="164">
        <f t="shared" si="58"/>
        <v>1978.25</v>
      </c>
      <c r="L73" s="164">
        <f t="shared" si="58"/>
        <v>2160.3020000000001</v>
      </c>
      <c r="M73" s="164">
        <f t="shared" si="58"/>
        <v>1092.961</v>
      </c>
      <c r="N73" s="164">
        <f t="shared" si="58"/>
        <v>1351.059</v>
      </c>
      <c r="O73" s="164">
        <f t="shared" si="58"/>
        <v>2021.0250000000001</v>
      </c>
      <c r="P73" s="164">
        <f t="shared" si="58"/>
        <v>2283.433</v>
      </c>
      <c r="Q73" s="179">
        <v>1291000</v>
      </c>
      <c r="R73" s="180">
        <v>1305377</v>
      </c>
      <c r="S73" s="180">
        <v>1516044</v>
      </c>
      <c r="T73" s="180">
        <v>1437293</v>
      </c>
      <c r="U73" s="180">
        <v>1380243</v>
      </c>
      <c r="V73" s="180">
        <v>1489119</v>
      </c>
      <c r="W73" s="180">
        <v>1683240</v>
      </c>
      <c r="X73" s="180">
        <v>1401811</v>
      </c>
      <c r="Y73" s="180">
        <v>1530582</v>
      </c>
      <c r="Z73" s="180">
        <v>1723168</v>
      </c>
      <c r="AA73" s="181">
        <v>823113</v>
      </c>
      <c r="AB73" s="181">
        <v>1059592</v>
      </c>
      <c r="AC73" s="182">
        <v>1625700</v>
      </c>
      <c r="AD73" s="181">
        <v>1840237</v>
      </c>
      <c r="AE73" s="180">
        <v>282000</v>
      </c>
      <c r="AF73" s="180">
        <v>281893</v>
      </c>
      <c r="AG73" s="180">
        <v>269679</v>
      </c>
      <c r="AH73" s="180">
        <v>326922</v>
      </c>
      <c r="AI73" s="180">
        <v>365058</v>
      </c>
      <c r="AJ73" s="180">
        <v>411232</v>
      </c>
      <c r="AK73" s="180">
        <v>412391</v>
      </c>
      <c r="AL73" s="164">
        <v>439948</v>
      </c>
      <c r="AM73" s="183">
        <v>447668</v>
      </c>
      <c r="AN73" s="180">
        <v>437134</v>
      </c>
      <c r="AO73" s="180">
        <v>269848</v>
      </c>
      <c r="AP73" s="183">
        <v>291467</v>
      </c>
      <c r="AQ73" s="182">
        <v>395325</v>
      </c>
      <c r="AR73" s="184">
        <v>443196</v>
      </c>
    </row>
    <row r="74" spans="1:44">
      <c r="A74" s="178">
        <v>3</v>
      </c>
      <c r="B74" s="164" t="s">
        <v>383</v>
      </c>
      <c r="C74" s="164">
        <f t="shared" si="59"/>
        <v>12141</v>
      </c>
      <c r="D74" s="164">
        <f t="shared" si="58"/>
        <v>11434.429</v>
      </c>
      <c r="E74" s="164">
        <f t="shared" si="58"/>
        <v>11405.268</v>
      </c>
      <c r="F74" s="164">
        <f t="shared" si="58"/>
        <v>11730.239</v>
      </c>
      <c r="G74" s="164">
        <f t="shared" si="58"/>
        <v>12152.034</v>
      </c>
      <c r="H74" s="164">
        <f t="shared" si="58"/>
        <v>12248.669</v>
      </c>
      <c r="I74" s="164">
        <f t="shared" si="58"/>
        <v>12089.869000000001</v>
      </c>
      <c r="J74" s="164">
        <f t="shared" si="58"/>
        <v>12111.486999999999</v>
      </c>
      <c r="K74" s="164">
        <f t="shared" si="58"/>
        <v>12161.683000000001</v>
      </c>
      <c r="L74" s="164">
        <f t="shared" si="58"/>
        <v>12205.707</v>
      </c>
      <c r="M74" s="164">
        <f t="shared" si="58"/>
        <v>6634.0590000000002</v>
      </c>
      <c r="N74" s="164">
        <f t="shared" si="58"/>
        <v>7935.3919999999998</v>
      </c>
      <c r="O74" s="164">
        <f t="shared" si="58"/>
        <v>10986.675999999999</v>
      </c>
      <c r="P74" s="164">
        <f t="shared" si="58"/>
        <v>11613.237999999999</v>
      </c>
      <c r="Q74" s="179">
        <v>12028000</v>
      </c>
      <c r="R74" s="180">
        <v>11318277</v>
      </c>
      <c r="S74" s="180">
        <v>11287896</v>
      </c>
      <c r="T74" s="180">
        <v>11603981</v>
      </c>
      <c r="U74" s="180">
        <v>12000102</v>
      </c>
      <c r="V74" s="180">
        <v>12084659</v>
      </c>
      <c r="W74" s="180">
        <v>11936634</v>
      </c>
      <c r="X74" s="180">
        <v>11949067</v>
      </c>
      <c r="Y74" s="180">
        <v>11939562</v>
      </c>
      <c r="Z74" s="180">
        <v>11969924</v>
      </c>
      <c r="AA74" s="181">
        <v>6494538</v>
      </c>
      <c r="AB74" s="181">
        <v>7774642</v>
      </c>
      <c r="AC74" s="182">
        <v>10846373</v>
      </c>
      <c r="AD74" s="181">
        <v>11396634</v>
      </c>
      <c r="AE74" s="180">
        <v>113000</v>
      </c>
      <c r="AF74" s="180">
        <v>116152</v>
      </c>
      <c r="AG74" s="180">
        <v>117372</v>
      </c>
      <c r="AH74" s="180">
        <v>126258</v>
      </c>
      <c r="AI74" s="180">
        <v>151932</v>
      </c>
      <c r="AJ74" s="180">
        <v>164010</v>
      </c>
      <c r="AK74" s="180">
        <v>153235</v>
      </c>
      <c r="AL74" s="164">
        <v>162420</v>
      </c>
      <c r="AM74" s="183">
        <v>222121</v>
      </c>
      <c r="AN74" s="180">
        <v>235783</v>
      </c>
      <c r="AO74" s="180">
        <v>139521</v>
      </c>
      <c r="AP74" s="183">
        <v>160750</v>
      </c>
      <c r="AQ74" s="182">
        <v>140303</v>
      </c>
      <c r="AR74" s="184">
        <v>216604</v>
      </c>
    </row>
    <row r="75" spans="1:44">
      <c r="A75" s="177">
        <v>4</v>
      </c>
      <c r="B75" s="175" t="s">
        <v>384</v>
      </c>
      <c r="C75" s="164">
        <f t="shared" si="59"/>
        <v>212</v>
      </c>
      <c r="D75" s="164">
        <f t="shared" si="58"/>
        <v>228.51300000000001</v>
      </c>
      <c r="E75" s="164">
        <f t="shared" si="58"/>
        <v>253.72800000000001</v>
      </c>
      <c r="F75" s="164">
        <f t="shared" si="58"/>
        <v>304.411</v>
      </c>
      <c r="G75" s="164">
        <f t="shared" si="58"/>
        <v>297.685</v>
      </c>
      <c r="H75" s="164">
        <f t="shared" si="58"/>
        <v>311.80900000000003</v>
      </c>
      <c r="I75" s="164">
        <f t="shared" si="58"/>
        <v>352.46800000000002</v>
      </c>
      <c r="J75" s="164">
        <f t="shared" si="58"/>
        <v>341.39499999999998</v>
      </c>
      <c r="K75" s="164">
        <f t="shared" si="58"/>
        <v>337.6</v>
      </c>
      <c r="L75" s="164">
        <f t="shared" si="58"/>
        <v>360.49700000000001</v>
      </c>
      <c r="M75" s="164">
        <f t="shared" si="58"/>
        <v>168.39</v>
      </c>
      <c r="N75" s="164">
        <f t="shared" si="58"/>
        <v>206.56800000000001</v>
      </c>
      <c r="O75" s="164">
        <f t="shared" si="58"/>
        <v>283.17700000000002</v>
      </c>
      <c r="P75" s="164">
        <f t="shared" si="58"/>
        <v>354.572</v>
      </c>
      <c r="Q75" s="179">
        <v>196000</v>
      </c>
      <c r="R75" s="180">
        <v>209607</v>
      </c>
      <c r="S75" s="180">
        <v>234800</v>
      </c>
      <c r="T75" s="180">
        <v>284394</v>
      </c>
      <c r="U75" s="180">
        <v>277233</v>
      </c>
      <c r="V75" s="180">
        <v>290351</v>
      </c>
      <c r="W75" s="180">
        <v>333054</v>
      </c>
      <c r="X75" s="180">
        <v>324486</v>
      </c>
      <c r="Y75" s="180">
        <v>320726</v>
      </c>
      <c r="Z75" s="180">
        <v>342547</v>
      </c>
      <c r="AA75" s="181">
        <v>151895</v>
      </c>
      <c r="AB75" s="181">
        <v>186170</v>
      </c>
      <c r="AC75" s="182">
        <v>256723</v>
      </c>
      <c r="AD75" s="181">
        <v>327922</v>
      </c>
      <c r="AE75" s="180">
        <v>16000</v>
      </c>
      <c r="AF75" s="180">
        <v>18906</v>
      </c>
      <c r="AG75" s="180">
        <v>18928</v>
      </c>
      <c r="AH75" s="180">
        <v>20017</v>
      </c>
      <c r="AI75" s="180">
        <v>20452</v>
      </c>
      <c r="AJ75" s="180">
        <v>21458</v>
      </c>
      <c r="AK75" s="180">
        <v>19414</v>
      </c>
      <c r="AL75" s="164">
        <v>16909</v>
      </c>
      <c r="AM75" s="183">
        <v>16874</v>
      </c>
      <c r="AN75" s="180">
        <v>17950</v>
      </c>
      <c r="AO75" s="180">
        <v>16495</v>
      </c>
      <c r="AP75" s="183">
        <v>20398</v>
      </c>
      <c r="AQ75" s="182">
        <v>26454</v>
      </c>
      <c r="AR75" s="184">
        <v>26650</v>
      </c>
    </row>
    <row r="76" spans="1:44">
      <c r="A76" s="178">
        <v>5</v>
      </c>
      <c r="B76" s="164" t="s">
        <v>385</v>
      </c>
      <c r="C76" s="164">
        <f t="shared" si="59"/>
        <v>2810</v>
      </c>
      <c r="D76" s="164">
        <f t="shared" si="58"/>
        <v>2698.7020000000002</v>
      </c>
      <c r="E76" s="164">
        <f t="shared" si="58"/>
        <v>2902.5749999999998</v>
      </c>
      <c r="F76" s="164">
        <f t="shared" si="58"/>
        <v>2764.3620000000001</v>
      </c>
      <c r="G76" s="164">
        <f t="shared" si="58"/>
        <v>2950.0340000000001</v>
      </c>
      <c r="H76" s="164">
        <f t="shared" si="58"/>
        <v>3122.902</v>
      </c>
      <c r="I76" s="164">
        <f t="shared" si="58"/>
        <v>2657.2460000000001</v>
      </c>
      <c r="J76" s="164">
        <f t="shared" si="58"/>
        <v>2784.752</v>
      </c>
      <c r="K76" s="164">
        <f t="shared" si="58"/>
        <v>3036.99</v>
      </c>
      <c r="L76" s="164">
        <f t="shared" si="58"/>
        <v>2737.6239999999998</v>
      </c>
      <c r="M76" s="164">
        <f t="shared" si="58"/>
        <v>1771.5820000000001</v>
      </c>
      <c r="N76" s="164">
        <f t="shared" si="58"/>
        <v>1930.864</v>
      </c>
      <c r="O76" s="164">
        <f t="shared" si="58"/>
        <v>2497.5630000000001</v>
      </c>
      <c r="P76" s="164">
        <f t="shared" si="58"/>
        <v>2365.4929999999999</v>
      </c>
      <c r="Q76" s="179">
        <v>2771000</v>
      </c>
      <c r="R76" s="180">
        <v>2657757</v>
      </c>
      <c r="S76" s="180">
        <v>2860031</v>
      </c>
      <c r="T76" s="180">
        <v>2721335</v>
      </c>
      <c r="U76" s="180">
        <v>2907548</v>
      </c>
      <c r="V76" s="180">
        <v>3080036</v>
      </c>
      <c r="W76" s="180">
        <v>2619402</v>
      </c>
      <c r="X76" s="180">
        <v>2747142</v>
      </c>
      <c r="Y76" s="180">
        <v>3000431</v>
      </c>
      <c r="Z76" s="180">
        <v>2704502</v>
      </c>
      <c r="AA76" s="181">
        <v>1752686</v>
      </c>
      <c r="AB76" s="181">
        <v>1911472</v>
      </c>
      <c r="AC76" s="182">
        <v>2483139</v>
      </c>
      <c r="AD76" s="181">
        <v>2350903</v>
      </c>
      <c r="AE76" s="180">
        <v>39000</v>
      </c>
      <c r="AF76" s="180">
        <v>40945</v>
      </c>
      <c r="AG76" s="180">
        <v>42544</v>
      </c>
      <c r="AH76" s="180">
        <v>43027</v>
      </c>
      <c r="AI76" s="180">
        <v>42486</v>
      </c>
      <c r="AJ76" s="180">
        <v>42866</v>
      </c>
      <c r="AK76" s="180">
        <v>37844</v>
      </c>
      <c r="AL76" s="164">
        <v>37610</v>
      </c>
      <c r="AM76" s="183">
        <v>36559</v>
      </c>
      <c r="AN76" s="180">
        <v>33122</v>
      </c>
      <c r="AO76" s="180">
        <v>18896</v>
      </c>
      <c r="AP76" s="183">
        <v>19392</v>
      </c>
      <c r="AQ76" s="182">
        <v>14424</v>
      </c>
      <c r="AR76" s="184">
        <v>14590</v>
      </c>
    </row>
    <row r="77" spans="1:44">
      <c r="A77" s="178">
        <v>6</v>
      </c>
      <c r="B77" s="164" t="s">
        <v>386</v>
      </c>
      <c r="C77" s="164">
        <f t="shared" si="59"/>
        <v>8513</v>
      </c>
      <c r="D77" s="164">
        <f t="shared" si="58"/>
        <v>8273.0689999999995</v>
      </c>
      <c r="E77" s="164">
        <f t="shared" si="58"/>
        <v>8362.5669999999991</v>
      </c>
      <c r="F77" s="164">
        <f t="shared" si="58"/>
        <v>8325.6560000000009</v>
      </c>
      <c r="G77" s="164">
        <f t="shared" si="58"/>
        <v>8180.74</v>
      </c>
      <c r="H77" s="164">
        <f t="shared" si="58"/>
        <v>8337.1769999999997</v>
      </c>
      <c r="I77" s="164">
        <f t="shared" si="58"/>
        <v>8242.0889999999999</v>
      </c>
      <c r="J77" s="164">
        <f t="shared" si="58"/>
        <v>8408.9709999999995</v>
      </c>
      <c r="K77" s="164">
        <f t="shared" si="58"/>
        <v>11564.55</v>
      </c>
      <c r="L77" s="164">
        <f t="shared" si="58"/>
        <v>10247.668</v>
      </c>
      <c r="M77" s="164">
        <f t="shared" si="58"/>
        <v>6463.8549999999996</v>
      </c>
      <c r="N77" s="164">
        <f t="shared" si="58"/>
        <v>8485.6880000000001</v>
      </c>
      <c r="O77" s="164">
        <f t="shared" si="58"/>
        <v>9974.3340000000007</v>
      </c>
      <c r="P77" s="164">
        <f t="shared" si="58"/>
        <v>9931.3529999999992</v>
      </c>
      <c r="Q77" s="179">
        <v>8384000</v>
      </c>
      <c r="R77" s="180">
        <v>8104018</v>
      </c>
      <c r="S77" s="180">
        <v>8243921</v>
      </c>
      <c r="T77" s="180">
        <v>8188032</v>
      </c>
      <c r="U77" s="180">
        <v>8033612</v>
      </c>
      <c r="V77" s="180">
        <v>8186566</v>
      </c>
      <c r="W77" s="180">
        <v>8100250</v>
      </c>
      <c r="X77" s="180">
        <v>8265445</v>
      </c>
      <c r="Y77" s="180">
        <v>11432952</v>
      </c>
      <c r="Z77" s="180">
        <v>10107758</v>
      </c>
      <c r="AA77" s="181">
        <v>6363016</v>
      </c>
      <c r="AB77" s="181">
        <v>8379744</v>
      </c>
      <c r="AC77" s="182">
        <v>9830419</v>
      </c>
      <c r="AD77" s="181">
        <v>9781951</v>
      </c>
      <c r="AE77" s="180">
        <v>129000</v>
      </c>
      <c r="AF77" s="180">
        <v>169051</v>
      </c>
      <c r="AG77" s="180">
        <v>118646</v>
      </c>
      <c r="AH77" s="180">
        <v>137624</v>
      </c>
      <c r="AI77" s="180">
        <v>147128</v>
      </c>
      <c r="AJ77" s="180">
        <v>150611</v>
      </c>
      <c r="AK77" s="180">
        <v>141839</v>
      </c>
      <c r="AL77" s="164">
        <v>143526</v>
      </c>
      <c r="AM77" s="183">
        <v>131598</v>
      </c>
      <c r="AN77" s="180">
        <v>139910</v>
      </c>
      <c r="AO77" s="180">
        <v>100839</v>
      </c>
      <c r="AP77" s="183">
        <v>105944</v>
      </c>
      <c r="AQ77" s="182">
        <v>143915</v>
      </c>
      <c r="AR77" s="184">
        <v>149402</v>
      </c>
    </row>
    <row r="78" spans="1:44">
      <c r="A78" s="178">
        <v>7</v>
      </c>
      <c r="B78" s="164" t="s">
        <v>387</v>
      </c>
      <c r="C78" s="164">
        <f t="shared" si="59"/>
        <v>2139</v>
      </c>
      <c r="D78" s="164">
        <f t="shared" si="58"/>
        <v>2094.6669999999999</v>
      </c>
      <c r="E78" s="164">
        <f t="shared" si="58"/>
        <v>2110.692</v>
      </c>
      <c r="F78" s="164">
        <f t="shared" si="58"/>
        <v>2085.2559999999999</v>
      </c>
      <c r="G78" s="164">
        <f t="shared" si="58"/>
        <v>2091.7469999999998</v>
      </c>
      <c r="H78" s="164">
        <f t="shared" si="58"/>
        <v>2203.2179999999998</v>
      </c>
      <c r="I78" s="164">
        <f t="shared" si="58"/>
        <v>2249.0169999999998</v>
      </c>
      <c r="J78" s="164">
        <f t="shared" si="58"/>
        <v>2435.596</v>
      </c>
      <c r="K78" s="164">
        <f t="shared" si="58"/>
        <v>2304.163</v>
      </c>
      <c r="L78" s="164">
        <f t="shared" si="58"/>
        <v>2301.819</v>
      </c>
      <c r="M78" s="164">
        <f t="shared" si="58"/>
        <v>1205.5899999999999</v>
      </c>
      <c r="N78" s="164">
        <f t="shared" si="58"/>
        <v>1261.318</v>
      </c>
      <c r="O78" s="164">
        <f t="shared" si="58"/>
        <v>1333.22</v>
      </c>
      <c r="P78" s="164">
        <f t="shared" si="58"/>
        <v>1767.1279999999999</v>
      </c>
      <c r="Q78" s="179">
        <v>2134000</v>
      </c>
      <c r="R78" s="180">
        <v>2072320</v>
      </c>
      <c r="S78" s="180">
        <v>2088986</v>
      </c>
      <c r="T78" s="180">
        <v>2063428</v>
      </c>
      <c r="U78" s="180">
        <v>2070558</v>
      </c>
      <c r="V78" s="180">
        <v>2180945</v>
      </c>
      <c r="W78" s="180">
        <v>2225120</v>
      </c>
      <c r="X78" s="180">
        <v>2411291</v>
      </c>
      <c r="Y78" s="180">
        <v>2292588</v>
      </c>
      <c r="Z78" s="180">
        <v>2289412</v>
      </c>
      <c r="AA78" s="181">
        <v>1197577</v>
      </c>
      <c r="AB78" s="181">
        <v>1241333</v>
      </c>
      <c r="AC78" s="182">
        <v>1320829</v>
      </c>
      <c r="AD78" s="181">
        <v>1731372</v>
      </c>
      <c r="AE78" s="180">
        <v>5000</v>
      </c>
      <c r="AF78" s="180">
        <v>22347</v>
      </c>
      <c r="AG78" s="180">
        <v>21706</v>
      </c>
      <c r="AH78" s="180">
        <v>21828</v>
      </c>
      <c r="AI78" s="180">
        <v>21189</v>
      </c>
      <c r="AJ78" s="180">
        <v>22273</v>
      </c>
      <c r="AK78" s="180">
        <v>23897</v>
      </c>
      <c r="AL78" s="164">
        <v>24305</v>
      </c>
      <c r="AM78" s="183">
        <v>11575</v>
      </c>
      <c r="AN78" s="180">
        <v>12407</v>
      </c>
      <c r="AO78" s="180">
        <v>8013</v>
      </c>
      <c r="AP78" s="183">
        <v>19985</v>
      </c>
      <c r="AQ78" s="182">
        <v>12391</v>
      </c>
      <c r="AR78" s="184">
        <v>35756</v>
      </c>
    </row>
    <row r="79" spans="1:44">
      <c r="A79" s="178">
        <v>8</v>
      </c>
      <c r="B79" s="164" t="s">
        <v>388</v>
      </c>
      <c r="C79" s="164">
        <f t="shared" si="59"/>
        <v>2379</v>
      </c>
      <c r="D79" s="164">
        <f t="shared" si="58"/>
        <v>2193.136</v>
      </c>
      <c r="E79" s="164">
        <f t="shared" si="58"/>
        <v>2344.9369999999999</v>
      </c>
      <c r="F79" s="164">
        <f t="shared" si="58"/>
        <v>2283.5320000000002</v>
      </c>
      <c r="G79" s="164">
        <f t="shared" si="58"/>
        <v>2283.819</v>
      </c>
      <c r="H79" s="164">
        <f t="shared" si="58"/>
        <v>2295.0349999999999</v>
      </c>
      <c r="I79" s="164">
        <f t="shared" si="58"/>
        <v>2176.3620000000001</v>
      </c>
      <c r="J79" s="164">
        <f t="shared" si="58"/>
        <v>2083.6579999999999</v>
      </c>
      <c r="K79" s="164">
        <f t="shared" si="58"/>
        <v>1981.61</v>
      </c>
      <c r="L79" s="164">
        <f t="shared" si="58"/>
        <v>2472.5720000000001</v>
      </c>
      <c r="M79" s="164">
        <f t="shared" si="58"/>
        <v>2034.384</v>
      </c>
      <c r="N79" s="164">
        <f t="shared" si="58"/>
        <v>2287.701</v>
      </c>
      <c r="O79" s="164">
        <f t="shared" si="58"/>
        <v>2336.6129999999998</v>
      </c>
      <c r="P79" s="164">
        <f t="shared" si="58"/>
        <v>2677.317</v>
      </c>
      <c r="Q79" s="179">
        <v>2219000</v>
      </c>
      <c r="R79" s="180">
        <v>2035692</v>
      </c>
      <c r="S79" s="180">
        <v>2178660</v>
      </c>
      <c r="T79" s="180">
        <v>2103604</v>
      </c>
      <c r="U79" s="180">
        <v>2090160</v>
      </c>
      <c r="V79" s="180">
        <v>2092428</v>
      </c>
      <c r="W79" s="180">
        <v>1981498</v>
      </c>
      <c r="X79" s="180">
        <v>1902497</v>
      </c>
      <c r="Y79" s="180">
        <v>1798711</v>
      </c>
      <c r="Z79" s="180">
        <v>2317491</v>
      </c>
      <c r="AA79" s="181">
        <v>1938945</v>
      </c>
      <c r="AB79" s="181">
        <v>2190931</v>
      </c>
      <c r="AC79" s="186">
        <v>2207176</v>
      </c>
      <c r="AD79" s="181">
        <v>2541299</v>
      </c>
      <c r="AE79" s="180">
        <v>160000</v>
      </c>
      <c r="AF79" s="180">
        <v>157444</v>
      </c>
      <c r="AG79" s="180">
        <v>166277</v>
      </c>
      <c r="AH79" s="180">
        <v>179928</v>
      </c>
      <c r="AI79" s="180">
        <v>193659</v>
      </c>
      <c r="AJ79" s="180">
        <v>202607</v>
      </c>
      <c r="AK79" s="180">
        <v>194864</v>
      </c>
      <c r="AL79" s="164">
        <v>181161</v>
      </c>
      <c r="AM79" s="183">
        <v>182899</v>
      </c>
      <c r="AN79" s="180">
        <v>155081</v>
      </c>
      <c r="AO79" s="180">
        <v>95439</v>
      </c>
      <c r="AP79" s="183">
        <v>96770</v>
      </c>
      <c r="AQ79" s="186">
        <v>129437</v>
      </c>
      <c r="AR79" s="184">
        <v>136018</v>
      </c>
    </row>
    <row r="80" spans="1:44">
      <c r="A80" s="178">
        <v>9</v>
      </c>
      <c r="B80" s="164" t="s">
        <v>389</v>
      </c>
      <c r="C80" s="164">
        <f t="shared" si="59"/>
        <v>1150</v>
      </c>
      <c r="D80" s="164">
        <f t="shared" si="58"/>
        <v>982.75199999999995</v>
      </c>
      <c r="E80" s="164">
        <f t="shared" si="58"/>
        <v>1002.769</v>
      </c>
      <c r="F80" s="164">
        <f t="shared" si="58"/>
        <v>1020.213</v>
      </c>
      <c r="G80" s="164">
        <f t="shared" si="58"/>
        <v>1113.7460000000001</v>
      </c>
      <c r="H80" s="164">
        <f t="shared" si="58"/>
        <v>1175.797</v>
      </c>
      <c r="I80" s="164">
        <f t="shared" si="58"/>
        <v>1152.086</v>
      </c>
      <c r="J80" s="164">
        <f t="shared" si="58"/>
        <v>1118.0899999999999</v>
      </c>
      <c r="K80" s="164">
        <f t="shared" si="58"/>
        <v>1056.5</v>
      </c>
      <c r="L80" s="164">
        <f t="shared" si="58"/>
        <v>1175.4169999999999</v>
      </c>
      <c r="M80" s="164">
        <f t="shared" si="58"/>
        <v>926.02700000000004</v>
      </c>
      <c r="N80" s="164">
        <f t="shared" si="58"/>
        <v>994.97900000000004</v>
      </c>
      <c r="O80" s="164">
        <f t="shared" si="58"/>
        <v>1130.32</v>
      </c>
      <c r="P80" s="164">
        <f t="shared" si="58"/>
        <v>1160.0920000000001</v>
      </c>
      <c r="Q80" s="179">
        <v>1120000</v>
      </c>
      <c r="R80" s="180">
        <v>953561</v>
      </c>
      <c r="S80" s="180">
        <v>973935</v>
      </c>
      <c r="T80" s="180">
        <v>988330</v>
      </c>
      <c r="U80" s="180">
        <v>1084192</v>
      </c>
      <c r="V80" s="180">
        <v>1145401</v>
      </c>
      <c r="W80" s="180">
        <v>1122147</v>
      </c>
      <c r="X80" s="180">
        <v>1087178</v>
      </c>
      <c r="Y80" s="180">
        <v>1026984</v>
      </c>
      <c r="Z80" s="180">
        <v>1148108</v>
      </c>
      <c r="AA80" s="181">
        <v>915821</v>
      </c>
      <c r="AB80" s="181">
        <v>982822</v>
      </c>
      <c r="AC80" s="182">
        <v>1111920</v>
      </c>
      <c r="AD80" s="181">
        <v>1134984</v>
      </c>
      <c r="AE80" s="180">
        <v>30000</v>
      </c>
      <c r="AF80" s="180">
        <v>29191</v>
      </c>
      <c r="AG80" s="180">
        <v>28834</v>
      </c>
      <c r="AH80" s="180">
        <v>31883</v>
      </c>
      <c r="AI80" s="180">
        <v>29554</v>
      </c>
      <c r="AJ80" s="180">
        <v>30396</v>
      </c>
      <c r="AK80" s="180">
        <v>29939</v>
      </c>
      <c r="AL80" s="164">
        <v>30912</v>
      </c>
      <c r="AM80" s="183">
        <v>29516</v>
      </c>
      <c r="AN80" s="180">
        <v>27309</v>
      </c>
      <c r="AO80" s="180">
        <v>10206</v>
      </c>
      <c r="AP80" s="183">
        <v>12157</v>
      </c>
      <c r="AQ80" s="182">
        <v>18400</v>
      </c>
      <c r="AR80" s="184">
        <v>25108</v>
      </c>
    </row>
    <row r="81" spans="1:44">
      <c r="A81" s="185">
        <v>10</v>
      </c>
      <c r="B81" s="167" t="s">
        <v>390</v>
      </c>
      <c r="C81" s="164">
        <f t="shared" si="59"/>
        <v>5049</v>
      </c>
      <c r="D81" s="164">
        <f t="shared" si="58"/>
        <v>4884.7640000000001</v>
      </c>
      <c r="E81" s="164">
        <f t="shared" si="58"/>
        <v>4733.6009999999997</v>
      </c>
      <c r="F81" s="164">
        <f t="shared" si="58"/>
        <v>4719.2929999999997</v>
      </c>
      <c r="G81" s="164">
        <f t="shared" si="58"/>
        <v>4898.6229999999996</v>
      </c>
      <c r="H81" s="164">
        <f t="shared" si="58"/>
        <v>5057.866</v>
      </c>
      <c r="I81" s="164">
        <f t="shared" si="58"/>
        <v>5014.2089999999998</v>
      </c>
      <c r="J81" s="164">
        <f t="shared" si="58"/>
        <v>5590.701</v>
      </c>
      <c r="K81" s="164">
        <f t="shared" si="58"/>
        <v>5485.317</v>
      </c>
      <c r="L81" s="164">
        <f t="shared" si="58"/>
        <v>5913.5630000000001</v>
      </c>
      <c r="M81" s="164">
        <f t="shared" si="58"/>
        <v>3625.857</v>
      </c>
      <c r="N81" s="164">
        <f t="shared" si="58"/>
        <v>3813.9560000000001</v>
      </c>
      <c r="O81" s="164">
        <f t="shared" si="58"/>
        <v>4837.1679999999997</v>
      </c>
      <c r="P81" s="164">
        <f t="shared" si="58"/>
        <v>5042.6750000000002</v>
      </c>
      <c r="Q81" s="179">
        <v>4811000</v>
      </c>
      <c r="R81" s="180">
        <v>4656068</v>
      </c>
      <c r="S81" s="180">
        <v>4474029</v>
      </c>
      <c r="T81" s="180">
        <v>4443024</v>
      </c>
      <c r="U81" s="180">
        <v>4603139</v>
      </c>
      <c r="V81" s="180">
        <v>4748437</v>
      </c>
      <c r="W81" s="180">
        <v>4702677</v>
      </c>
      <c r="X81" s="180">
        <v>5279808</v>
      </c>
      <c r="Y81" s="180">
        <v>5142819</v>
      </c>
      <c r="Z81" s="180">
        <v>5618265</v>
      </c>
      <c r="AA81" s="181">
        <v>3428935</v>
      </c>
      <c r="AB81" s="181">
        <v>3570682</v>
      </c>
      <c r="AC81" s="182">
        <v>4549156</v>
      </c>
      <c r="AD81" s="181">
        <v>4723136</v>
      </c>
      <c r="AE81" s="180">
        <v>238000</v>
      </c>
      <c r="AF81" s="180">
        <v>228696</v>
      </c>
      <c r="AG81" s="180">
        <v>259572</v>
      </c>
      <c r="AH81" s="180">
        <v>276269</v>
      </c>
      <c r="AI81" s="180">
        <v>295484</v>
      </c>
      <c r="AJ81" s="180">
        <v>309429</v>
      </c>
      <c r="AK81" s="180">
        <v>311532</v>
      </c>
      <c r="AL81" s="164">
        <v>310893</v>
      </c>
      <c r="AM81" s="183">
        <v>342498</v>
      </c>
      <c r="AN81" s="180">
        <v>295298</v>
      </c>
      <c r="AO81" s="180">
        <v>196922</v>
      </c>
      <c r="AP81" s="183">
        <v>243274</v>
      </c>
      <c r="AQ81" s="182">
        <v>288012</v>
      </c>
      <c r="AR81" s="184">
        <v>319539</v>
      </c>
    </row>
    <row r="82" spans="1:44">
      <c r="A82" s="178">
        <v>11</v>
      </c>
      <c r="B82" s="164" t="s">
        <v>391</v>
      </c>
      <c r="C82" s="164">
        <f t="shared" si="59"/>
        <v>2281</v>
      </c>
      <c r="D82" s="164">
        <f t="shared" si="58"/>
        <v>2272.587</v>
      </c>
      <c r="E82" s="164">
        <f t="shared" si="58"/>
        <v>2319.0709999999999</v>
      </c>
      <c r="F82" s="164">
        <f t="shared" si="58"/>
        <v>2258.7109999999998</v>
      </c>
      <c r="G82" s="164">
        <f t="shared" si="58"/>
        <v>2188.2890000000002</v>
      </c>
      <c r="H82" s="164">
        <f t="shared" si="58"/>
        <v>2260.7829999999999</v>
      </c>
      <c r="I82" s="164">
        <f t="shared" si="58"/>
        <v>2261.277</v>
      </c>
      <c r="J82" s="164">
        <f t="shared" si="58"/>
        <v>2191.5700000000002</v>
      </c>
      <c r="K82" s="164">
        <f t="shared" si="58"/>
        <v>2313.7269999999999</v>
      </c>
      <c r="L82" s="164">
        <f t="shared" si="58"/>
        <v>2204.5070000000001</v>
      </c>
      <c r="M82" s="164">
        <f t="shared" si="58"/>
        <v>1335.5160000000001</v>
      </c>
      <c r="N82" s="164">
        <f t="shared" si="58"/>
        <v>1338.385</v>
      </c>
      <c r="O82" s="164">
        <f t="shared" si="58"/>
        <v>1011.5119999999999</v>
      </c>
      <c r="P82" s="164">
        <f t="shared" si="58"/>
        <v>1014.725</v>
      </c>
      <c r="Q82" s="179">
        <v>2169000</v>
      </c>
      <c r="R82" s="180">
        <v>2163663</v>
      </c>
      <c r="S82" s="180">
        <v>2208737</v>
      </c>
      <c r="T82" s="180">
        <v>2156222</v>
      </c>
      <c r="U82" s="180">
        <v>2080382</v>
      </c>
      <c r="V82" s="180">
        <v>2144751</v>
      </c>
      <c r="W82" s="180">
        <v>2137454</v>
      </c>
      <c r="X82" s="180">
        <v>2068989</v>
      </c>
      <c r="Y82" s="180">
        <v>2210483</v>
      </c>
      <c r="Z82" s="180">
        <v>2096750</v>
      </c>
      <c r="AA82" s="181">
        <v>1257107</v>
      </c>
      <c r="AB82" s="181">
        <v>1236022</v>
      </c>
      <c r="AC82" s="182">
        <v>884859</v>
      </c>
      <c r="AD82" s="181">
        <v>876872</v>
      </c>
      <c r="AE82" s="180">
        <v>112000</v>
      </c>
      <c r="AF82" s="180">
        <v>108924</v>
      </c>
      <c r="AG82" s="180">
        <v>110334</v>
      </c>
      <c r="AH82" s="180">
        <v>102489</v>
      </c>
      <c r="AI82" s="180">
        <v>107907</v>
      </c>
      <c r="AJ82" s="180">
        <v>116032</v>
      </c>
      <c r="AK82" s="180">
        <v>123823</v>
      </c>
      <c r="AL82" s="164">
        <v>122581</v>
      </c>
      <c r="AM82" s="183">
        <v>103244</v>
      </c>
      <c r="AN82" s="180">
        <v>107757</v>
      </c>
      <c r="AO82" s="180">
        <v>78409</v>
      </c>
      <c r="AP82" s="183">
        <v>102363</v>
      </c>
      <c r="AQ82" s="182">
        <v>126653</v>
      </c>
      <c r="AR82" s="184">
        <v>137853</v>
      </c>
    </row>
    <row r="83" spans="1:44">
      <c r="A83" s="178">
        <v>12</v>
      </c>
      <c r="B83" s="164" t="s">
        <v>392</v>
      </c>
      <c r="C83" s="164">
        <f t="shared" si="59"/>
        <v>1091</v>
      </c>
      <c r="D83" s="164">
        <f t="shared" si="58"/>
        <v>1084.7439999999999</v>
      </c>
      <c r="E83" s="164">
        <f t="shared" si="58"/>
        <v>1072.559</v>
      </c>
      <c r="F83" s="164">
        <f t="shared" si="58"/>
        <v>1143.2850000000001</v>
      </c>
      <c r="G83" s="164">
        <f t="shared" si="58"/>
        <v>1038.3720000000001</v>
      </c>
      <c r="H83" s="164">
        <f t="shared" si="58"/>
        <v>983.20100000000002</v>
      </c>
      <c r="I83" s="164">
        <f t="shared" si="58"/>
        <v>1005.968</v>
      </c>
      <c r="J83" s="164">
        <f t="shared" si="58"/>
        <v>1023.937</v>
      </c>
      <c r="K83" s="164">
        <f t="shared" si="58"/>
        <v>1093.104</v>
      </c>
      <c r="L83" s="164">
        <f t="shared" si="58"/>
        <v>1213.3240000000001</v>
      </c>
      <c r="M83" s="164">
        <f t="shared" si="58"/>
        <v>897.62</v>
      </c>
      <c r="N83" s="164">
        <f t="shared" si="58"/>
        <v>754.97900000000004</v>
      </c>
      <c r="O83" s="164">
        <f t="shared" si="58"/>
        <v>1098.33</v>
      </c>
      <c r="P83" s="164">
        <f t="shared" si="58"/>
        <v>1239.7149999999999</v>
      </c>
      <c r="Q83" s="179">
        <v>1014000</v>
      </c>
      <c r="R83" s="180">
        <v>1009124</v>
      </c>
      <c r="S83" s="180">
        <v>1001703</v>
      </c>
      <c r="T83" s="180">
        <v>1088302</v>
      </c>
      <c r="U83" s="180">
        <v>988411</v>
      </c>
      <c r="V83" s="180">
        <v>929534</v>
      </c>
      <c r="W83" s="180">
        <v>954068</v>
      </c>
      <c r="X83" s="180">
        <v>969534</v>
      </c>
      <c r="Y83" s="180">
        <v>1038484</v>
      </c>
      <c r="Z83" s="180">
        <v>1140705</v>
      </c>
      <c r="AA83" s="181">
        <v>834882</v>
      </c>
      <c r="AB83" s="181">
        <v>700296</v>
      </c>
      <c r="AC83" s="182">
        <v>1037412</v>
      </c>
      <c r="AD83" s="181">
        <v>1174725</v>
      </c>
      <c r="AE83" s="180">
        <v>77000</v>
      </c>
      <c r="AF83" s="180">
        <v>75620</v>
      </c>
      <c r="AG83" s="180">
        <v>70856</v>
      </c>
      <c r="AH83" s="180">
        <v>54983</v>
      </c>
      <c r="AI83" s="180">
        <v>49961</v>
      </c>
      <c r="AJ83" s="180">
        <v>53667</v>
      </c>
      <c r="AK83" s="180">
        <v>51900</v>
      </c>
      <c r="AL83" s="164">
        <v>54403</v>
      </c>
      <c r="AM83" s="183">
        <v>54620</v>
      </c>
      <c r="AN83" s="180">
        <v>72619</v>
      </c>
      <c r="AO83" s="180">
        <v>62738</v>
      </c>
      <c r="AP83" s="183">
        <v>54683</v>
      </c>
      <c r="AQ83" s="182">
        <v>60918</v>
      </c>
      <c r="AR83" s="184">
        <v>64990</v>
      </c>
    </row>
    <row r="84" spans="1:44">
      <c r="A84" s="178">
        <v>13</v>
      </c>
      <c r="B84" s="164" t="s">
        <v>393</v>
      </c>
      <c r="C84" s="164">
        <f t="shared" si="59"/>
        <v>139</v>
      </c>
      <c r="D84" s="164">
        <f t="shared" si="58"/>
        <v>116.511</v>
      </c>
      <c r="E84" s="164">
        <f t="shared" si="58"/>
        <v>126.455</v>
      </c>
      <c r="F84" s="164">
        <f t="shared" si="58"/>
        <v>126.533</v>
      </c>
      <c r="G84" s="164">
        <f t="shared" si="58"/>
        <v>124.104</v>
      </c>
      <c r="H84" s="164">
        <f t="shared" si="58"/>
        <v>124.514</v>
      </c>
      <c r="I84" s="164">
        <f t="shared" si="58"/>
        <v>128.26400000000001</v>
      </c>
      <c r="J84" s="164">
        <f t="shared" si="58"/>
        <v>124.446</v>
      </c>
      <c r="K84" s="164">
        <f t="shared" si="58"/>
        <v>128.89099999999999</v>
      </c>
      <c r="L84" s="164">
        <f t="shared" si="58"/>
        <v>123.79600000000001</v>
      </c>
      <c r="M84" s="164">
        <f t="shared" si="58"/>
        <v>95.007000000000005</v>
      </c>
      <c r="N84" s="164">
        <f t="shared" si="58"/>
        <v>102.52200000000001</v>
      </c>
      <c r="O84" s="164">
        <f t="shared" si="58"/>
        <v>109.956</v>
      </c>
      <c r="P84" s="164">
        <f t="shared" si="58"/>
        <v>111.423</v>
      </c>
      <c r="Q84" s="179">
        <v>139000</v>
      </c>
      <c r="R84" s="180">
        <v>116511</v>
      </c>
      <c r="S84" s="180">
        <v>126455</v>
      </c>
      <c r="T84" s="180">
        <v>126533</v>
      </c>
      <c r="U84" s="180">
        <v>124104</v>
      </c>
      <c r="V84" s="180">
        <v>124514</v>
      </c>
      <c r="W84" s="180">
        <v>128264</v>
      </c>
      <c r="X84" s="180">
        <v>124446</v>
      </c>
      <c r="Y84" s="180">
        <v>128891</v>
      </c>
      <c r="Z84" s="180">
        <v>123796</v>
      </c>
      <c r="AA84" s="181">
        <v>95007</v>
      </c>
      <c r="AB84" s="181">
        <v>102522</v>
      </c>
      <c r="AC84" s="182">
        <v>109956</v>
      </c>
      <c r="AD84" s="181">
        <v>111423</v>
      </c>
      <c r="AE84" s="180">
        <v>0</v>
      </c>
      <c r="AF84" s="180">
        <v>0</v>
      </c>
      <c r="AG84" s="180">
        <v>0</v>
      </c>
      <c r="AH84" s="180">
        <v>0</v>
      </c>
      <c r="AI84" s="180">
        <v>0</v>
      </c>
      <c r="AJ84" s="180">
        <v>0</v>
      </c>
      <c r="AK84" s="180">
        <v>0</v>
      </c>
      <c r="AL84" s="164">
        <v>0</v>
      </c>
      <c r="AM84" s="183">
        <v>0</v>
      </c>
      <c r="AN84" s="180">
        <v>0</v>
      </c>
      <c r="AO84" s="180">
        <v>0</v>
      </c>
      <c r="AP84" s="183">
        <v>0</v>
      </c>
      <c r="AQ84" s="182">
        <v>0</v>
      </c>
      <c r="AR84" s="184">
        <v>0</v>
      </c>
    </row>
    <row r="85" spans="1:44">
      <c r="A85" s="177">
        <v>14</v>
      </c>
      <c r="B85" s="175" t="s">
        <v>394</v>
      </c>
      <c r="C85" s="164">
        <f t="shared" si="59"/>
        <v>503</v>
      </c>
      <c r="D85" s="164">
        <f t="shared" si="58"/>
        <v>410.666</v>
      </c>
      <c r="E85" s="164">
        <f t="shared" si="58"/>
        <v>481.70699999999999</v>
      </c>
      <c r="F85" s="164">
        <f t="shared" si="58"/>
        <v>529.55499999999995</v>
      </c>
      <c r="G85" s="164">
        <f t="shared" si="58"/>
        <v>457.66800000000001</v>
      </c>
      <c r="H85" s="164">
        <f t="shared" si="58"/>
        <v>431.428</v>
      </c>
      <c r="I85" s="164">
        <f t="shared" si="58"/>
        <v>413.27499999999998</v>
      </c>
      <c r="J85" s="164">
        <f t="shared" si="58"/>
        <v>373.89600000000002</v>
      </c>
      <c r="K85" s="164">
        <f t="shared" si="58"/>
        <v>381.94200000000001</v>
      </c>
      <c r="L85" s="164">
        <f t="shared" si="58"/>
        <v>392.577</v>
      </c>
      <c r="M85" s="164">
        <f t="shared" si="58"/>
        <v>196.98099999999999</v>
      </c>
      <c r="N85" s="164">
        <f t="shared" si="58"/>
        <v>222.05199999999999</v>
      </c>
      <c r="O85" s="164">
        <f t="shared" si="58"/>
        <v>308.661</v>
      </c>
      <c r="P85" s="164">
        <f t="shared" si="58"/>
        <v>338.11200000000002</v>
      </c>
      <c r="Q85" s="179">
        <v>503000</v>
      </c>
      <c r="R85" s="180">
        <v>410666</v>
      </c>
      <c r="S85" s="180">
        <v>481707</v>
      </c>
      <c r="T85" s="180">
        <v>529555</v>
      </c>
      <c r="U85" s="180">
        <v>457668</v>
      </c>
      <c r="V85" s="180">
        <v>431428</v>
      </c>
      <c r="W85" s="180">
        <v>413275</v>
      </c>
      <c r="X85" s="180">
        <v>373896</v>
      </c>
      <c r="Y85" s="180">
        <v>381942</v>
      </c>
      <c r="Z85" s="180">
        <v>392577</v>
      </c>
      <c r="AA85" s="181">
        <v>196981</v>
      </c>
      <c r="AB85" s="181">
        <v>222052</v>
      </c>
      <c r="AC85" s="182">
        <v>308661</v>
      </c>
      <c r="AD85" s="181">
        <v>338112</v>
      </c>
      <c r="AE85" s="180">
        <v>0</v>
      </c>
      <c r="AF85" s="180">
        <v>0</v>
      </c>
      <c r="AG85" s="180">
        <v>0</v>
      </c>
      <c r="AH85" s="180">
        <v>0</v>
      </c>
      <c r="AI85" s="180">
        <v>0</v>
      </c>
      <c r="AJ85" s="180">
        <v>0</v>
      </c>
      <c r="AK85" s="180">
        <v>0</v>
      </c>
      <c r="AL85" s="164">
        <v>0</v>
      </c>
      <c r="AM85" s="183">
        <v>0</v>
      </c>
      <c r="AN85" s="180">
        <v>0</v>
      </c>
      <c r="AO85" s="180">
        <v>0</v>
      </c>
      <c r="AP85" s="183">
        <v>0</v>
      </c>
      <c r="AQ85" s="182">
        <v>0</v>
      </c>
      <c r="AR85" s="184">
        <v>0</v>
      </c>
    </row>
    <row r="86" spans="1:44">
      <c r="A86" s="178">
        <v>15</v>
      </c>
      <c r="B86" s="164" t="s">
        <v>395</v>
      </c>
      <c r="C86" s="164">
        <f t="shared" si="59"/>
        <v>1228</v>
      </c>
      <c r="D86" s="164">
        <f t="shared" si="58"/>
        <v>1248.4829999999999</v>
      </c>
      <c r="E86" s="164">
        <f t="shared" si="58"/>
        <v>1211.5999999999999</v>
      </c>
      <c r="F86" s="164">
        <f t="shared" si="58"/>
        <v>1148.221</v>
      </c>
      <c r="G86" s="164">
        <f t="shared" si="58"/>
        <v>1106.2619999999999</v>
      </c>
      <c r="H86" s="164">
        <f t="shared" si="58"/>
        <v>1269.7719999999999</v>
      </c>
      <c r="I86" s="164">
        <f t="shared" si="58"/>
        <v>1277.3009999999999</v>
      </c>
      <c r="J86" s="164">
        <f t="shared" si="58"/>
        <v>1230.0419999999999</v>
      </c>
      <c r="K86" s="164">
        <f t="shared" si="58"/>
        <v>1229.9760000000001</v>
      </c>
      <c r="L86" s="164">
        <f t="shared" si="58"/>
        <v>1265.8910000000001</v>
      </c>
      <c r="M86" s="164">
        <f t="shared" si="58"/>
        <v>879.755</v>
      </c>
      <c r="N86" s="164">
        <f t="shared" si="58"/>
        <v>900.65599999999995</v>
      </c>
      <c r="O86" s="164">
        <f t="shared" si="58"/>
        <v>1084.0930000000001</v>
      </c>
      <c r="P86" s="164">
        <f t="shared" si="58"/>
        <v>1003.596</v>
      </c>
      <c r="Q86" s="179">
        <v>1146000</v>
      </c>
      <c r="R86" s="180">
        <v>1164396</v>
      </c>
      <c r="S86" s="180">
        <v>1133035</v>
      </c>
      <c r="T86" s="180">
        <v>1070981</v>
      </c>
      <c r="U86" s="180">
        <v>1032294</v>
      </c>
      <c r="V86" s="180">
        <v>1175364</v>
      </c>
      <c r="W86" s="180">
        <v>1176624</v>
      </c>
      <c r="X86" s="180">
        <v>1141490</v>
      </c>
      <c r="Y86" s="180">
        <v>1141575</v>
      </c>
      <c r="Z86" s="180">
        <v>1184196</v>
      </c>
      <c r="AA86" s="181">
        <v>829895</v>
      </c>
      <c r="AB86" s="181">
        <v>849369</v>
      </c>
      <c r="AC86" s="182">
        <v>1012729</v>
      </c>
      <c r="AD86" s="181">
        <v>931683</v>
      </c>
      <c r="AE86" s="180">
        <v>82000</v>
      </c>
      <c r="AF86" s="180">
        <v>84087</v>
      </c>
      <c r="AG86" s="180">
        <v>78565</v>
      </c>
      <c r="AH86" s="180">
        <v>77240</v>
      </c>
      <c r="AI86" s="180">
        <v>73968</v>
      </c>
      <c r="AJ86" s="180">
        <v>94408</v>
      </c>
      <c r="AK86" s="180">
        <v>100677</v>
      </c>
      <c r="AL86" s="164">
        <v>88552</v>
      </c>
      <c r="AM86" s="183">
        <v>88401</v>
      </c>
      <c r="AN86" s="180">
        <v>81695</v>
      </c>
      <c r="AO86" s="180">
        <v>49860</v>
      </c>
      <c r="AP86" s="183">
        <v>51287</v>
      </c>
      <c r="AQ86" s="182">
        <v>71364</v>
      </c>
      <c r="AR86" s="184">
        <v>71913</v>
      </c>
    </row>
    <row r="87" spans="1:44">
      <c r="A87" s="178">
        <v>16</v>
      </c>
      <c r="B87" s="164" t="s">
        <v>396</v>
      </c>
      <c r="C87" s="164">
        <f t="shared" si="59"/>
        <v>5533</v>
      </c>
      <c r="D87" s="164">
        <f t="shared" si="58"/>
        <v>5424.6379999999999</v>
      </c>
      <c r="E87" s="164">
        <f t="shared" si="58"/>
        <v>5634.9690000000001</v>
      </c>
      <c r="F87" s="164">
        <f t="shared" si="58"/>
        <v>5575.4570000000003</v>
      </c>
      <c r="G87" s="164">
        <f t="shared" si="58"/>
        <v>4966.0309999999999</v>
      </c>
      <c r="H87" s="164">
        <f t="shared" si="58"/>
        <v>4928.0330000000004</v>
      </c>
      <c r="I87" s="164">
        <f t="shared" si="58"/>
        <v>4974.4440000000004</v>
      </c>
      <c r="J87" s="164">
        <f t="shared" si="58"/>
        <v>5226.7820000000002</v>
      </c>
      <c r="K87" s="164">
        <f t="shared" si="58"/>
        <v>5043.8540000000003</v>
      </c>
      <c r="L87" s="164">
        <f t="shared" si="58"/>
        <v>5166.2160000000003</v>
      </c>
      <c r="M87" s="164">
        <f t="shared" si="58"/>
        <v>3934.5810000000001</v>
      </c>
      <c r="N87" s="164">
        <f t="shared" si="58"/>
        <v>4266.84</v>
      </c>
      <c r="O87" s="164">
        <f t="shared" si="58"/>
        <v>4761.4459999999999</v>
      </c>
      <c r="P87" s="164">
        <f t="shared" si="58"/>
        <v>4812.4620000000004</v>
      </c>
      <c r="Q87" s="179">
        <v>5444000</v>
      </c>
      <c r="R87" s="180">
        <v>5332014</v>
      </c>
      <c r="S87" s="180">
        <v>5548888</v>
      </c>
      <c r="T87" s="180">
        <v>5488260</v>
      </c>
      <c r="U87" s="180">
        <v>4874177</v>
      </c>
      <c r="V87" s="180">
        <v>4840994</v>
      </c>
      <c r="W87" s="180">
        <v>4898502</v>
      </c>
      <c r="X87" s="180">
        <v>5066372</v>
      </c>
      <c r="Y87" s="180">
        <v>4904267</v>
      </c>
      <c r="Z87" s="180">
        <v>5009577</v>
      </c>
      <c r="AA87" s="181">
        <v>3828978</v>
      </c>
      <c r="AB87" s="181">
        <v>4161237</v>
      </c>
      <c r="AC87" s="182">
        <v>4616239</v>
      </c>
      <c r="AD87" s="181">
        <v>4650919</v>
      </c>
      <c r="AE87" s="180">
        <v>89000</v>
      </c>
      <c r="AF87" s="180">
        <v>92624</v>
      </c>
      <c r="AG87" s="180">
        <v>86081</v>
      </c>
      <c r="AH87" s="180">
        <v>87197</v>
      </c>
      <c r="AI87" s="180">
        <v>91854</v>
      </c>
      <c r="AJ87" s="180">
        <v>87039</v>
      </c>
      <c r="AK87" s="180">
        <v>75942</v>
      </c>
      <c r="AL87" s="164">
        <v>160410</v>
      </c>
      <c r="AM87" s="183">
        <v>139587</v>
      </c>
      <c r="AN87" s="180">
        <v>156639</v>
      </c>
      <c r="AO87" s="180">
        <v>105603</v>
      </c>
      <c r="AP87" s="183">
        <v>105603</v>
      </c>
      <c r="AQ87" s="182">
        <v>145207</v>
      </c>
      <c r="AR87" s="184">
        <v>161543</v>
      </c>
    </row>
    <row r="88" spans="1:44">
      <c r="A88" s="178">
        <v>17</v>
      </c>
      <c r="B88" s="164" t="s">
        <v>397</v>
      </c>
      <c r="C88" s="164">
        <f t="shared" si="59"/>
        <v>2453</v>
      </c>
      <c r="D88" s="164">
        <f t="shared" ref="D88:D112" si="60">(R88+AF88)/1000</f>
        <v>2370.1320000000001</v>
      </c>
      <c r="E88" s="164">
        <f t="shared" ref="E88:E112" si="61">(S88+AG88)/1000</f>
        <v>2274.5189999999998</v>
      </c>
      <c r="F88" s="164">
        <f t="shared" ref="F88:F112" si="62">(T88+AH88)/1000</f>
        <v>2315.9920000000002</v>
      </c>
      <c r="G88" s="164">
        <f t="shared" ref="G88:G112" si="63">(U88+AI88)/1000</f>
        <v>2367.2379999999998</v>
      </c>
      <c r="H88" s="164">
        <f t="shared" ref="H88:H112" si="64">(V88+AJ88)/1000</f>
        <v>2448.3539999999998</v>
      </c>
      <c r="I88" s="164">
        <f t="shared" ref="I88:I112" si="65">(W88+AK88)/1000</f>
        <v>2470.6480000000001</v>
      </c>
      <c r="J88" s="164">
        <f t="shared" ref="J88:J112" si="66">(X88+AL88)/1000</f>
        <v>2256.1239999999998</v>
      </c>
      <c r="K88" s="164">
        <f t="shared" ref="K88:K112" si="67">(Y88+AM88)/1000</f>
        <v>2248.9490000000001</v>
      </c>
      <c r="L88" s="164">
        <f t="shared" ref="L88:L112" si="68">(Z88+AN88)/1000</f>
        <v>1957.413</v>
      </c>
      <c r="M88" s="164">
        <f t="shared" ref="M88:M112" si="69">(AA88+AO88)/1000</f>
        <v>1643.7940000000001</v>
      </c>
      <c r="N88" s="164">
        <f t="shared" ref="N88:N112" si="70">(AB88+AP88)/1000</f>
        <v>1715.5319999999999</v>
      </c>
      <c r="O88" s="164">
        <f t="shared" ref="O88:O112" si="71">(AC88+AQ88)/1000</f>
        <v>2371.5940000000001</v>
      </c>
      <c r="P88" s="164">
        <f t="shared" ref="P88:P112" si="72">(AD88+AR88)/1000</f>
        <v>2394.1439999999998</v>
      </c>
      <c r="Q88" s="179">
        <v>2446000</v>
      </c>
      <c r="R88" s="180">
        <v>2362332</v>
      </c>
      <c r="S88" s="180">
        <v>2265364</v>
      </c>
      <c r="T88" s="180">
        <v>2306546</v>
      </c>
      <c r="U88" s="180">
        <v>2322877</v>
      </c>
      <c r="V88" s="180">
        <v>2353673</v>
      </c>
      <c r="W88" s="180">
        <v>2396675</v>
      </c>
      <c r="X88" s="180">
        <v>2183346</v>
      </c>
      <c r="Y88" s="180">
        <v>2175415</v>
      </c>
      <c r="Z88" s="180">
        <v>1888276</v>
      </c>
      <c r="AA88" s="181">
        <v>1594851</v>
      </c>
      <c r="AB88" s="181">
        <v>1660843</v>
      </c>
      <c r="AC88" s="182">
        <v>2285380</v>
      </c>
      <c r="AD88" s="181">
        <v>2335545</v>
      </c>
      <c r="AE88" s="180">
        <v>7000</v>
      </c>
      <c r="AF88" s="180">
        <v>7800</v>
      </c>
      <c r="AG88" s="180">
        <v>9155</v>
      </c>
      <c r="AH88" s="180">
        <v>9446</v>
      </c>
      <c r="AI88" s="180">
        <v>44361</v>
      </c>
      <c r="AJ88" s="180">
        <v>94681</v>
      </c>
      <c r="AK88" s="180">
        <v>73973</v>
      </c>
      <c r="AL88" s="164">
        <v>72778</v>
      </c>
      <c r="AM88" s="183">
        <v>73534</v>
      </c>
      <c r="AN88" s="180">
        <v>69137</v>
      </c>
      <c r="AO88" s="180">
        <v>48943</v>
      </c>
      <c r="AP88" s="183">
        <v>54689</v>
      </c>
      <c r="AQ88" s="182">
        <v>86214</v>
      </c>
      <c r="AR88" s="184">
        <v>58599</v>
      </c>
    </row>
    <row r="89" spans="1:44">
      <c r="A89" s="178">
        <v>18</v>
      </c>
      <c r="B89" s="164" t="s">
        <v>398</v>
      </c>
      <c r="C89" s="164">
        <f t="shared" si="59"/>
        <v>853</v>
      </c>
      <c r="D89" s="164">
        <f t="shared" si="60"/>
        <v>820.73599999999999</v>
      </c>
      <c r="E89" s="164">
        <f t="shared" si="61"/>
        <v>858.50300000000004</v>
      </c>
      <c r="F89" s="164">
        <f t="shared" si="62"/>
        <v>894.23400000000004</v>
      </c>
      <c r="G89" s="164">
        <f t="shared" si="63"/>
        <v>853.71</v>
      </c>
      <c r="H89" s="164">
        <f t="shared" si="64"/>
        <v>897.06</v>
      </c>
      <c r="I89" s="164">
        <f t="shared" si="65"/>
        <v>871.12599999999998</v>
      </c>
      <c r="J89" s="164">
        <f t="shared" si="66"/>
        <v>836.76700000000005</v>
      </c>
      <c r="K89" s="164">
        <f t="shared" si="67"/>
        <v>920.55799999999999</v>
      </c>
      <c r="L89" s="164">
        <f t="shared" si="68"/>
        <v>1100.7070000000001</v>
      </c>
      <c r="M89" s="164">
        <f t="shared" si="69"/>
        <v>873.17200000000003</v>
      </c>
      <c r="N89" s="164">
        <f t="shared" si="70"/>
        <v>954.85299999999995</v>
      </c>
      <c r="O89" s="164">
        <f t="shared" si="71"/>
        <v>1205.203</v>
      </c>
      <c r="P89" s="164">
        <f t="shared" si="72"/>
        <v>1161.6569999999999</v>
      </c>
      <c r="Q89" s="179">
        <v>817000</v>
      </c>
      <c r="R89" s="180">
        <v>784736</v>
      </c>
      <c r="S89" s="180">
        <v>823503</v>
      </c>
      <c r="T89" s="180">
        <v>859234</v>
      </c>
      <c r="U89" s="180">
        <v>818710</v>
      </c>
      <c r="V89" s="180">
        <v>862060</v>
      </c>
      <c r="W89" s="180">
        <v>836126</v>
      </c>
      <c r="X89" s="180">
        <v>811909</v>
      </c>
      <c r="Y89" s="180">
        <v>885667</v>
      </c>
      <c r="Z89" s="180">
        <v>1025287</v>
      </c>
      <c r="AA89" s="181">
        <v>820459</v>
      </c>
      <c r="AB89" s="181">
        <v>900895</v>
      </c>
      <c r="AC89" s="182">
        <v>1130890</v>
      </c>
      <c r="AD89" s="181">
        <v>1088889</v>
      </c>
      <c r="AE89" s="180">
        <v>36000</v>
      </c>
      <c r="AF89" s="180">
        <v>36000</v>
      </c>
      <c r="AG89" s="180">
        <v>35000</v>
      </c>
      <c r="AH89" s="180">
        <v>35000</v>
      </c>
      <c r="AI89" s="180">
        <v>35000</v>
      </c>
      <c r="AJ89" s="180">
        <v>35000</v>
      </c>
      <c r="AK89" s="180">
        <v>35000</v>
      </c>
      <c r="AL89" s="164">
        <v>24858</v>
      </c>
      <c r="AM89" s="183">
        <v>34891</v>
      </c>
      <c r="AN89" s="180">
        <v>75420</v>
      </c>
      <c r="AO89" s="180">
        <v>52713</v>
      </c>
      <c r="AP89" s="183">
        <v>53958</v>
      </c>
      <c r="AQ89" s="182">
        <v>74313</v>
      </c>
      <c r="AR89" s="184">
        <v>72768</v>
      </c>
    </row>
    <row r="90" spans="1:44">
      <c r="A90" s="178">
        <v>19</v>
      </c>
      <c r="B90" s="164" t="s">
        <v>120</v>
      </c>
      <c r="C90" s="164">
        <f t="shared" si="59"/>
        <v>3285</v>
      </c>
      <c r="D90" s="164">
        <f t="shared" si="60"/>
        <v>3191.9380000000001</v>
      </c>
      <c r="E90" s="164">
        <f t="shared" si="61"/>
        <v>3244.3009999999999</v>
      </c>
      <c r="F90" s="164">
        <f t="shared" si="62"/>
        <v>3157.2190000000001</v>
      </c>
      <c r="G90" s="164">
        <f t="shared" si="63"/>
        <v>3431.12</v>
      </c>
      <c r="H90" s="164">
        <f t="shared" si="64"/>
        <v>3479.8629999999998</v>
      </c>
      <c r="I90" s="164">
        <f t="shared" si="65"/>
        <v>3356.9989999999998</v>
      </c>
      <c r="J90" s="164">
        <f t="shared" si="66"/>
        <v>3338.759</v>
      </c>
      <c r="K90" s="164">
        <f t="shared" si="67"/>
        <v>3500.17</v>
      </c>
      <c r="L90" s="164">
        <f t="shared" si="68"/>
        <v>3411.9920000000002</v>
      </c>
      <c r="M90" s="164">
        <f t="shared" si="69"/>
        <v>2648.0030000000002</v>
      </c>
      <c r="N90" s="164">
        <f t="shared" si="70"/>
        <v>2760.14</v>
      </c>
      <c r="O90" s="164">
        <f t="shared" si="71"/>
        <v>3168.665</v>
      </c>
      <c r="P90" s="164">
        <f t="shared" si="72"/>
        <v>3294.5819999999999</v>
      </c>
      <c r="Q90" s="179">
        <v>3060000</v>
      </c>
      <c r="R90" s="180">
        <v>2978359</v>
      </c>
      <c r="S90" s="180">
        <v>3043024</v>
      </c>
      <c r="T90" s="180">
        <v>2957131</v>
      </c>
      <c r="U90" s="180">
        <v>3215026</v>
      </c>
      <c r="V90" s="180">
        <v>3322262</v>
      </c>
      <c r="W90" s="180">
        <v>3149926</v>
      </c>
      <c r="X90" s="180">
        <v>3145343</v>
      </c>
      <c r="Y90" s="180">
        <v>3308370</v>
      </c>
      <c r="Z90" s="180">
        <v>3254343</v>
      </c>
      <c r="AA90" s="181">
        <v>2592154</v>
      </c>
      <c r="AB90" s="181">
        <v>2674123</v>
      </c>
      <c r="AC90" s="182">
        <v>3053553</v>
      </c>
      <c r="AD90" s="181">
        <v>3149783</v>
      </c>
      <c r="AE90" s="180">
        <v>225000</v>
      </c>
      <c r="AF90" s="180">
        <v>213579</v>
      </c>
      <c r="AG90" s="180">
        <v>201277</v>
      </c>
      <c r="AH90" s="180">
        <v>200088</v>
      </c>
      <c r="AI90" s="180">
        <v>216094</v>
      </c>
      <c r="AJ90" s="180">
        <v>157601</v>
      </c>
      <c r="AK90" s="180">
        <v>207073</v>
      </c>
      <c r="AL90" s="164">
        <v>193416</v>
      </c>
      <c r="AM90" s="183">
        <v>191800</v>
      </c>
      <c r="AN90" s="180">
        <v>157649</v>
      </c>
      <c r="AO90" s="180">
        <v>55849</v>
      </c>
      <c r="AP90" s="183">
        <v>86017</v>
      </c>
      <c r="AQ90" s="182">
        <v>115112</v>
      </c>
      <c r="AR90" s="184">
        <v>144799</v>
      </c>
    </row>
    <row r="91" spans="1:44">
      <c r="A91" s="178">
        <v>20</v>
      </c>
      <c r="B91" s="164" t="s">
        <v>399</v>
      </c>
      <c r="C91" s="164">
        <f t="shared" si="59"/>
        <v>822</v>
      </c>
      <c r="D91" s="164">
        <f t="shared" si="60"/>
        <v>809.63800000000003</v>
      </c>
      <c r="E91" s="164">
        <f t="shared" si="61"/>
        <v>997.06399999999996</v>
      </c>
      <c r="F91" s="164">
        <f t="shared" si="62"/>
        <v>1077.739</v>
      </c>
      <c r="G91" s="164">
        <f t="shared" si="63"/>
        <v>1143.336</v>
      </c>
      <c r="H91" s="164">
        <f t="shared" si="64"/>
        <v>1153.05</v>
      </c>
      <c r="I91" s="164">
        <f t="shared" si="65"/>
        <v>1159.415</v>
      </c>
      <c r="J91" s="164">
        <f t="shared" si="66"/>
        <v>1068.0619999999999</v>
      </c>
      <c r="K91" s="164">
        <f t="shared" si="67"/>
        <v>1101.046</v>
      </c>
      <c r="L91" s="164">
        <f t="shared" si="68"/>
        <v>1038.347</v>
      </c>
      <c r="M91" s="164">
        <f t="shared" si="69"/>
        <v>829.31500000000005</v>
      </c>
      <c r="N91" s="164">
        <f t="shared" si="70"/>
        <v>798.17700000000002</v>
      </c>
      <c r="O91" s="164">
        <f t="shared" si="71"/>
        <v>911.41</v>
      </c>
      <c r="P91" s="164">
        <f t="shared" si="72"/>
        <v>965.11800000000005</v>
      </c>
      <c r="Q91" s="179">
        <v>774000</v>
      </c>
      <c r="R91" s="180">
        <v>763638</v>
      </c>
      <c r="S91" s="180">
        <v>950464</v>
      </c>
      <c r="T91" s="180">
        <v>1030339</v>
      </c>
      <c r="U91" s="180">
        <v>1097736</v>
      </c>
      <c r="V91" s="180">
        <v>1111850</v>
      </c>
      <c r="W91" s="180">
        <v>1118915</v>
      </c>
      <c r="X91" s="180">
        <v>1030562</v>
      </c>
      <c r="Y91" s="180">
        <v>1088267</v>
      </c>
      <c r="Z91" s="180">
        <v>1021368</v>
      </c>
      <c r="AA91" s="181">
        <v>817566</v>
      </c>
      <c r="AB91" s="181">
        <v>785745</v>
      </c>
      <c r="AC91" s="182">
        <v>892345</v>
      </c>
      <c r="AD91" s="181">
        <v>949329</v>
      </c>
      <c r="AE91" s="180">
        <v>48000</v>
      </c>
      <c r="AF91" s="180">
        <v>46000</v>
      </c>
      <c r="AG91" s="180">
        <v>46600</v>
      </c>
      <c r="AH91" s="180">
        <v>47400</v>
      </c>
      <c r="AI91" s="180">
        <v>45600</v>
      </c>
      <c r="AJ91" s="180">
        <v>41200</v>
      </c>
      <c r="AK91" s="180">
        <v>40500</v>
      </c>
      <c r="AL91" s="164">
        <v>37500</v>
      </c>
      <c r="AM91" s="183">
        <v>12779</v>
      </c>
      <c r="AN91" s="180">
        <v>16979</v>
      </c>
      <c r="AO91" s="180">
        <v>11749</v>
      </c>
      <c r="AP91" s="183">
        <v>12432</v>
      </c>
      <c r="AQ91" s="182">
        <v>19065</v>
      </c>
      <c r="AR91" s="184">
        <v>15789</v>
      </c>
    </row>
    <row r="92" spans="1:44">
      <c r="A92" s="185">
        <v>21</v>
      </c>
      <c r="B92" s="167" t="s">
        <v>400</v>
      </c>
      <c r="C92" s="164">
        <f t="shared" si="59"/>
        <v>4973</v>
      </c>
      <c r="D92" s="164">
        <f t="shared" si="60"/>
        <v>5692.4279999999999</v>
      </c>
      <c r="E92" s="164">
        <f t="shared" si="61"/>
        <v>5555.0569999999998</v>
      </c>
      <c r="F92" s="164">
        <f t="shared" si="62"/>
        <v>6361.4660000000003</v>
      </c>
      <c r="G92" s="164">
        <f t="shared" si="63"/>
        <v>9037.7800000000007</v>
      </c>
      <c r="H92" s="164">
        <f t="shared" si="64"/>
        <v>11813.343000000001</v>
      </c>
      <c r="I92" s="164">
        <f t="shared" si="65"/>
        <v>10162.657999999999</v>
      </c>
      <c r="J92" s="164">
        <f t="shared" si="66"/>
        <v>9780.6530000000002</v>
      </c>
      <c r="K92" s="164">
        <f t="shared" si="67"/>
        <v>9036.3790000000008</v>
      </c>
      <c r="L92" s="164">
        <f t="shared" si="68"/>
        <v>9141.9889999999996</v>
      </c>
      <c r="M92" s="164">
        <f t="shared" si="69"/>
        <v>3211.7040000000002</v>
      </c>
      <c r="N92" s="164">
        <f t="shared" si="70"/>
        <v>4155.6530000000002</v>
      </c>
      <c r="O92" s="164">
        <f t="shared" si="71"/>
        <v>6953.3019999999997</v>
      </c>
      <c r="P92" s="164">
        <f t="shared" si="72"/>
        <v>9417.4719999999998</v>
      </c>
      <c r="Q92" s="179">
        <v>4973000</v>
      </c>
      <c r="R92" s="180">
        <v>5692428</v>
      </c>
      <c r="S92" s="180">
        <v>5555057</v>
      </c>
      <c r="T92" s="180">
        <v>6361466</v>
      </c>
      <c r="U92" s="180">
        <v>8251493</v>
      </c>
      <c r="V92" s="180">
        <v>10100408</v>
      </c>
      <c r="W92" s="180">
        <v>8872000</v>
      </c>
      <c r="X92" s="180">
        <v>8743904</v>
      </c>
      <c r="Y92" s="180">
        <v>7635740</v>
      </c>
      <c r="Z92" s="180">
        <v>8200364</v>
      </c>
      <c r="AA92" s="181">
        <v>2772453</v>
      </c>
      <c r="AB92" s="181">
        <v>3507371</v>
      </c>
      <c r="AC92" s="182">
        <v>5659988</v>
      </c>
      <c r="AD92" s="181">
        <v>7665822</v>
      </c>
      <c r="AE92" s="187">
        <f>AE115</f>
        <v>0</v>
      </c>
      <c r="AF92" s="187">
        <f t="shared" ref="AF92:AH92" si="73">AF115</f>
        <v>0</v>
      </c>
      <c r="AG92" s="187">
        <f t="shared" si="73"/>
        <v>0</v>
      </c>
      <c r="AH92" s="187">
        <f t="shared" si="73"/>
        <v>0</v>
      </c>
      <c r="AI92" s="180">
        <v>786287</v>
      </c>
      <c r="AJ92" s="180">
        <v>1712935</v>
      </c>
      <c r="AK92" s="180">
        <v>1290658</v>
      </c>
      <c r="AL92" s="164">
        <v>1036749</v>
      </c>
      <c r="AM92" s="183">
        <v>1400639</v>
      </c>
      <c r="AN92" s="180">
        <v>941625</v>
      </c>
      <c r="AO92" s="180">
        <v>439251</v>
      </c>
      <c r="AP92" s="183">
        <v>648282</v>
      </c>
      <c r="AQ92" s="182">
        <v>1293314</v>
      </c>
      <c r="AR92" s="184">
        <v>1751650</v>
      </c>
    </row>
    <row r="93" spans="1:44">
      <c r="A93" s="178">
        <v>22</v>
      </c>
      <c r="B93" s="164" t="s">
        <v>401</v>
      </c>
      <c r="C93" s="164">
        <f t="shared" si="59"/>
        <v>550</v>
      </c>
      <c r="D93" s="164">
        <f t="shared" si="60"/>
        <v>589.745</v>
      </c>
      <c r="E93" s="164">
        <f t="shared" si="61"/>
        <v>600.03899999999999</v>
      </c>
      <c r="F93" s="164">
        <f t="shared" si="62"/>
        <v>563.37300000000005</v>
      </c>
      <c r="G93" s="164">
        <f t="shared" si="63"/>
        <v>560.29200000000003</v>
      </c>
      <c r="H93" s="164">
        <f t="shared" si="64"/>
        <v>604.17200000000003</v>
      </c>
      <c r="I93" s="164">
        <f t="shared" si="65"/>
        <v>558.101</v>
      </c>
      <c r="J93" s="164">
        <f t="shared" si="66"/>
        <v>634.94000000000005</v>
      </c>
      <c r="K93" s="164">
        <f t="shared" si="67"/>
        <v>741.89800000000002</v>
      </c>
      <c r="L93" s="164">
        <f t="shared" si="68"/>
        <v>682.06700000000001</v>
      </c>
      <c r="M93" s="164">
        <f t="shared" si="69"/>
        <v>594.89700000000005</v>
      </c>
      <c r="N93" s="164">
        <f t="shared" si="70"/>
        <v>665.85500000000002</v>
      </c>
      <c r="O93" s="164">
        <f t="shared" si="71"/>
        <v>690.01900000000001</v>
      </c>
      <c r="P93" s="164">
        <f t="shared" si="72"/>
        <v>667.80200000000002</v>
      </c>
      <c r="Q93" s="179">
        <v>511000</v>
      </c>
      <c r="R93" s="180">
        <v>549627</v>
      </c>
      <c r="S93" s="180">
        <v>557207</v>
      </c>
      <c r="T93" s="180">
        <v>519774</v>
      </c>
      <c r="U93" s="180">
        <v>516783</v>
      </c>
      <c r="V93" s="180">
        <v>556538</v>
      </c>
      <c r="W93" s="180">
        <v>509387</v>
      </c>
      <c r="X93" s="180">
        <v>585536</v>
      </c>
      <c r="Y93" s="180">
        <v>694844</v>
      </c>
      <c r="Z93" s="180">
        <v>652142</v>
      </c>
      <c r="AA93" s="181">
        <v>550389</v>
      </c>
      <c r="AB93" s="181">
        <v>618111</v>
      </c>
      <c r="AC93" s="182">
        <v>637617</v>
      </c>
      <c r="AD93" s="181">
        <v>636192</v>
      </c>
      <c r="AE93" s="180">
        <v>39000</v>
      </c>
      <c r="AF93" s="180">
        <v>40118</v>
      </c>
      <c r="AG93" s="180">
        <v>42832</v>
      </c>
      <c r="AH93" s="180">
        <v>43599</v>
      </c>
      <c r="AI93" s="180">
        <v>43509</v>
      </c>
      <c r="AJ93" s="180">
        <v>47634</v>
      </c>
      <c r="AK93" s="180">
        <v>48714</v>
      </c>
      <c r="AL93" s="164">
        <v>49404</v>
      </c>
      <c r="AM93" s="183">
        <v>47054</v>
      </c>
      <c r="AN93" s="180">
        <v>29925</v>
      </c>
      <c r="AO93" s="180">
        <v>44508</v>
      </c>
      <c r="AP93" s="183">
        <v>47744</v>
      </c>
      <c r="AQ93" s="182">
        <v>52402</v>
      </c>
      <c r="AR93" s="184">
        <v>31610</v>
      </c>
    </row>
    <row r="94" spans="1:44">
      <c r="A94" s="178">
        <v>23</v>
      </c>
      <c r="B94" s="164" t="s">
        <v>402</v>
      </c>
      <c r="C94" s="164">
        <f t="shared" si="59"/>
        <v>154</v>
      </c>
      <c r="D94" s="164">
        <f t="shared" si="60"/>
        <v>162.95699999999999</v>
      </c>
      <c r="E94" s="164">
        <f t="shared" si="61"/>
        <v>147.40799999999999</v>
      </c>
      <c r="F94" s="164">
        <f t="shared" si="62"/>
        <v>118.295</v>
      </c>
      <c r="G94" s="164">
        <f t="shared" si="63"/>
        <v>87.56</v>
      </c>
      <c r="H94" s="164">
        <f t="shared" si="64"/>
        <v>114.018</v>
      </c>
      <c r="I94" s="164">
        <f t="shared" si="65"/>
        <v>167.16900000000001</v>
      </c>
      <c r="J94" s="164">
        <f t="shared" si="66"/>
        <v>149.73099999999999</v>
      </c>
      <c r="K94" s="164">
        <f t="shared" si="67"/>
        <v>130.767</v>
      </c>
      <c r="L94" s="164">
        <f t="shared" si="68"/>
        <v>126.057</v>
      </c>
      <c r="M94" s="164">
        <f t="shared" si="69"/>
        <v>85.430999999999997</v>
      </c>
      <c r="N94" s="164">
        <f t="shared" si="70"/>
        <v>101.01</v>
      </c>
      <c r="O94" s="164">
        <f t="shared" si="71"/>
        <v>108.227</v>
      </c>
      <c r="P94" s="164">
        <f t="shared" si="72"/>
        <v>120.205</v>
      </c>
      <c r="Q94" s="179">
        <v>150000</v>
      </c>
      <c r="R94" s="180">
        <v>158278</v>
      </c>
      <c r="S94" s="180">
        <v>145958</v>
      </c>
      <c r="T94" s="180">
        <v>115078</v>
      </c>
      <c r="U94" s="180">
        <v>85128</v>
      </c>
      <c r="V94" s="180">
        <v>111285</v>
      </c>
      <c r="W94" s="180">
        <v>164462</v>
      </c>
      <c r="X94" s="180">
        <v>146794</v>
      </c>
      <c r="Y94" s="180">
        <v>128131</v>
      </c>
      <c r="Z94" s="180">
        <v>123823</v>
      </c>
      <c r="AA94" s="181">
        <v>82723</v>
      </c>
      <c r="AB94" s="181">
        <v>98494</v>
      </c>
      <c r="AC94" s="182">
        <v>104730</v>
      </c>
      <c r="AD94" s="181">
        <v>118036</v>
      </c>
      <c r="AE94" s="180">
        <v>4000</v>
      </c>
      <c r="AF94" s="180">
        <v>4679</v>
      </c>
      <c r="AG94" s="180">
        <v>1450</v>
      </c>
      <c r="AH94" s="180">
        <v>3217</v>
      </c>
      <c r="AI94" s="180">
        <v>2432</v>
      </c>
      <c r="AJ94" s="180">
        <v>2733</v>
      </c>
      <c r="AK94" s="180">
        <v>2707</v>
      </c>
      <c r="AL94" s="164">
        <v>2937</v>
      </c>
      <c r="AM94" s="183">
        <v>2636</v>
      </c>
      <c r="AN94" s="180">
        <v>2234</v>
      </c>
      <c r="AO94" s="180">
        <v>2708</v>
      </c>
      <c r="AP94" s="183">
        <v>2516</v>
      </c>
      <c r="AQ94" s="182">
        <v>3497</v>
      </c>
      <c r="AR94" s="184">
        <v>2169</v>
      </c>
    </row>
    <row r="95" spans="1:44">
      <c r="A95" s="177">
        <v>24</v>
      </c>
      <c r="B95" s="175" t="s">
        <v>403</v>
      </c>
      <c r="C95" s="164">
        <f t="shared" si="59"/>
        <v>224</v>
      </c>
      <c r="D95" s="164">
        <f t="shared" si="60"/>
        <v>228.52500000000001</v>
      </c>
      <c r="E95" s="164">
        <f t="shared" si="61"/>
        <v>234.81700000000001</v>
      </c>
      <c r="F95" s="164">
        <f t="shared" si="62"/>
        <v>248.072</v>
      </c>
      <c r="G95" s="164">
        <f t="shared" si="63"/>
        <v>336.57100000000003</v>
      </c>
      <c r="H95" s="164">
        <f t="shared" si="64"/>
        <v>346.68</v>
      </c>
      <c r="I95" s="164">
        <f t="shared" si="65"/>
        <v>414.98700000000002</v>
      </c>
      <c r="J95" s="164">
        <f t="shared" si="66"/>
        <v>397.19799999999998</v>
      </c>
      <c r="K95" s="164">
        <f t="shared" si="67"/>
        <v>419.41699999999997</v>
      </c>
      <c r="L95" s="164">
        <f t="shared" si="68"/>
        <v>416.024</v>
      </c>
      <c r="M95" s="164">
        <f t="shared" si="69"/>
        <v>408.36</v>
      </c>
      <c r="N95" s="164">
        <f t="shared" si="70"/>
        <v>489.08800000000002</v>
      </c>
      <c r="O95" s="164">
        <f t="shared" si="71"/>
        <v>604.37900000000002</v>
      </c>
      <c r="P95" s="164">
        <f t="shared" si="72"/>
        <v>701.298</v>
      </c>
      <c r="Q95" s="179">
        <v>217000</v>
      </c>
      <c r="R95" s="180">
        <v>221225</v>
      </c>
      <c r="S95" s="180">
        <v>227517</v>
      </c>
      <c r="T95" s="180">
        <v>240772</v>
      </c>
      <c r="U95" s="180">
        <v>329271</v>
      </c>
      <c r="V95" s="180">
        <v>339380</v>
      </c>
      <c r="W95" s="180">
        <v>407687</v>
      </c>
      <c r="X95" s="180">
        <v>389898</v>
      </c>
      <c r="Y95" s="180">
        <v>412117</v>
      </c>
      <c r="Z95" s="180">
        <v>408724</v>
      </c>
      <c r="AA95" s="181">
        <v>400560</v>
      </c>
      <c r="AB95" s="181">
        <v>481288</v>
      </c>
      <c r="AC95" s="182">
        <v>596579</v>
      </c>
      <c r="AD95" s="181">
        <v>696574</v>
      </c>
      <c r="AE95" s="180">
        <v>7000</v>
      </c>
      <c r="AF95" s="180">
        <v>7300</v>
      </c>
      <c r="AG95" s="180">
        <v>7300</v>
      </c>
      <c r="AH95" s="180">
        <v>7300</v>
      </c>
      <c r="AI95" s="180">
        <v>7300</v>
      </c>
      <c r="AJ95" s="180">
        <v>7300</v>
      </c>
      <c r="AK95" s="180">
        <v>7300</v>
      </c>
      <c r="AL95" s="164">
        <v>7300</v>
      </c>
      <c r="AM95" s="183">
        <v>7300</v>
      </c>
      <c r="AN95" s="180">
        <v>7300</v>
      </c>
      <c r="AO95" s="180">
        <v>7800</v>
      </c>
      <c r="AP95" s="183">
        <v>7800</v>
      </c>
      <c r="AQ95" s="182">
        <v>7800</v>
      </c>
      <c r="AR95" s="184">
        <v>4724</v>
      </c>
    </row>
    <row r="96" spans="1:44">
      <c r="A96" s="178">
        <v>25</v>
      </c>
      <c r="B96" s="164" t="s">
        <v>404</v>
      </c>
      <c r="C96" s="164">
        <f t="shared" si="59"/>
        <v>746</v>
      </c>
      <c r="D96" s="164">
        <f t="shared" si="60"/>
        <v>620.95699999999999</v>
      </c>
      <c r="E96" s="164">
        <f t="shared" si="61"/>
        <v>719.94600000000003</v>
      </c>
      <c r="F96" s="164">
        <f t="shared" si="62"/>
        <v>714.51900000000001</v>
      </c>
      <c r="G96" s="164">
        <f t="shared" si="63"/>
        <v>717.69100000000003</v>
      </c>
      <c r="H96" s="164">
        <f t="shared" si="64"/>
        <v>664.85500000000002</v>
      </c>
      <c r="I96" s="164">
        <f t="shared" si="65"/>
        <v>638.048</v>
      </c>
      <c r="J96" s="164">
        <f t="shared" si="66"/>
        <v>636.75099999999998</v>
      </c>
      <c r="K96" s="164">
        <f t="shared" si="67"/>
        <v>615.6</v>
      </c>
      <c r="L96" s="164">
        <f t="shared" si="68"/>
        <v>606.86699999999996</v>
      </c>
      <c r="M96" s="164">
        <f t="shared" si="69"/>
        <v>381.91899999999998</v>
      </c>
      <c r="N96" s="164">
        <f t="shared" si="70"/>
        <v>402.803</v>
      </c>
      <c r="O96" s="164">
        <f t="shared" si="71"/>
        <v>416.423</v>
      </c>
      <c r="P96" s="164">
        <f t="shared" si="72"/>
        <v>564.928</v>
      </c>
      <c r="Q96" s="179">
        <v>637000</v>
      </c>
      <c r="R96" s="180">
        <v>502218</v>
      </c>
      <c r="S96" s="180">
        <v>599208</v>
      </c>
      <c r="T96" s="180">
        <v>593204</v>
      </c>
      <c r="U96" s="180">
        <v>604480</v>
      </c>
      <c r="V96" s="180">
        <v>558953</v>
      </c>
      <c r="W96" s="180">
        <v>535533</v>
      </c>
      <c r="X96" s="180">
        <v>518594</v>
      </c>
      <c r="Y96" s="180">
        <v>497697</v>
      </c>
      <c r="Z96" s="180">
        <v>483077</v>
      </c>
      <c r="AA96" s="181">
        <v>281427</v>
      </c>
      <c r="AB96" s="181">
        <v>298890</v>
      </c>
      <c r="AC96" s="182">
        <v>298743</v>
      </c>
      <c r="AD96" s="181">
        <v>454998</v>
      </c>
      <c r="AE96" s="180">
        <v>109000</v>
      </c>
      <c r="AF96" s="180">
        <v>118739</v>
      </c>
      <c r="AG96" s="180">
        <v>120738</v>
      </c>
      <c r="AH96" s="180">
        <v>121315</v>
      </c>
      <c r="AI96" s="180">
        <v>113211</v>
      </c>
      <c r="AJ96" s="180">
        <v>105902</v>
      </c>
      <c r="AK96" s="180">
        <v>102515</v>
      </c>
      <c r="AL96" s="164">
        <v>118157</v>
      </c>
      <c r="AM96" s="183">
        <v>117903</v>
      </c>
      <c r="AN96" s="180">
        <v>123790</v>
      </c>
      <c r="AO96" s="180">
        <v>100492</v>
      </c>
      <c r="AP96" s="183">
        <v>103913</v>
      </c>
      <c r="AQ96" s="182">
        <v>117680</v>
      </c>
      <c r="AR96" s="184">
        <v>109930</v>
      </c>
    </row>
    <row r="97" spans="1:44">
      <c r="A97" s="178">
        <v>26</v>
      </c>
      <c r="B97" s="164" t="s">
        <v>125</v>
      </c>
      <c r="C97" s="164">
        <f t="shared" si="59"/>
        <v>1882</v>
      </c>
      <c r="D97" s="164">
        <f t="shared" si="60"/>
        <v>1915.2470000000001</v>
      </c>
      <c r="E97" s="164">
        <f t="shared" si="61"/>
        <v>2001.0139999999999</v>
      </c>
      <c r="F97" s="164">
        <f t="shared" si="62"/>
        <v>2011.0350000000001</v>
      </c>
      <c r="G97" s="164">
        <f t="shared" si="63"/>
        <v>2070.9589999999998</v>
      </c>
      <c r="H97" s="164">
        <f t="shared" si="64"/>
        <v>2132.8490000000002</v>
      </c>
      <c r="I97" s="164">
        <f t="shared" si="65"/>
        <v>2181.7849999999999</v>
      </c>
      <c r="J97" s="164">
        <f t="shared" si="66"/>
        <v>2170.2869999999998</v>
      </c>
      <c r="K97" s="164">
        <f t="shared" si="67"/>
        <v>2014.0340000000001</v>
      </c>
      <c r="L97" s="164">
        <f t="shared" si="68"/>
        <v>1960.1949999999999</v>
      </c>
      <c r="M97" s="164">
        <f t="shared" si="69"/>
        <v>1126.915</v>
      </c>
      <c r="N97" s="164">
        <f t="shared" si="70"/>
        <v>1278.096</v>
      </c>
      <c r="O97" s="164">
        <f t="shared" si="71"/>
        <v>1693.38</v>
      </c>
      <c r="P97" s="164">
        <f t="shared" si="72"/>
        <v>1712.1579999999999</v>
      </c>
      <c r="Q97" s="179">
        <v>1790000</v>
      </c>
      <c r="R97" s="180">
        <v>1858560</v>
      </c>
      <c r="S97" s="180">
        <v>1948721</v>
      </c>
      <c r="T97" s="180">
        <v>1964026</v>
      </c>
      <c r="U97" s="180">
        <v>2026893</v>
      </c>
      <c r="V97" s="180">
        <v>2095732</v>
      </c>
      <c r="W97" s="180">
        <v>2146080</v>
      </c>
      <c r="X97" s="180">
        <v>2124175</v>
      </c>
      <c r="Y97" s="180">
        <v>1963920</v>
      </c>
      <c r="Z97" s="180">
        <v>1915893</v>
      </c>
      <c r="AA97" s="181">
        <v>1105197</v>
      </c>
      <c r="AB97" s="181">
        <v>1249496</v>
      </c>
      <c r="AC97" s="182">
        <v>1654231</v>
      </c>
      <c r="AD97" s="181">
        <v>1674451</v>
      </c>
      <c r="AE97" s="180">
        <v>92000</v>
      </c>
      <c r="AF97" s="180">
        <v>56687</v>
      </c>
      <c r="AG97" s="180">
        <v>52293</v>
      </c>
      <c r="AH97" s="180">
        <v>47009</v>
      </c>
      <c r="AI97" s="180">
        <v>44066</v>
      </c>
      <c r="AJ97" s="180">
        <v>37117</v>
      </c>
      <c r="AK97" s="180">
        <v>35705</v>
      </c>
      <c r="AL97" s="164">
        <v>46112</v>
      </c>
      <c r="AM97" s="183">
        <v>50114</v>
      </c>
      <c r="AN97" s="180">
        <v>44302</v>
      </c>
      <c r="AO97" s="180">
        <v>21718</v>
      </c>
      <c r="AP97" s="183">
        <v>28600</v>
      </c>
      <c r="AQ97" s="182">
        <v>39149</v>
      </c>
      <c r="AR97" s="184">
        <v>37707</v>
      </c>
    </row>
    <row r="98" spans="1:44">
      <c r="A98" s="178">
        <v>27</v>
      </c>
      <c r="B98" s="164" t="s">
        <v>405</v>
      </c>
      <c r="C98" s="164">
        <f t="shared" si="59"/>
        <v>1472</v>
      </c>
      <c r="D98" s="164">
        <f t="shared" si="60"/>
        <v>1433.3520000000001</v>
      </c>
      <c r="E98" s="164">
        <f t="shared" si="61"/>
        <v>1487.0709999999999</v>
      </c>
      <c r="F98" s="164">
        <f t="shared" si="62"/>
        <v>1503.471</v>
      </c>
      <c r="G98" s="164">
        <f t="shared" si="63"/>
        <v>1500.5840000000001</v>
      </c>
      <c r="H98" s="164">
        <f t="shared" si="64"/>
        <v>1542.36</v>
      </c>
      <c r="I98" s="164">
        <f t="shared" si="65"/>
        <v>1462.479</v>
      </c>
      <c r="J98" s="164">
        <f t="shared" si="66"/>
        <v>1489.6669999999999</v>
      </c>
      <c r="K98" s="164">
        <f t="shared" si="67"/>
        <v>1413.383</v>
      </c>
      <c r="L98" s="164">
        <f t="shared" si="68"/>
        <v>1500.8920000000001</v>
      </c>
      <c r="M98" s="164">
        <f t="shared" si="69"/>
        <v>736.62800000000004</v>
      </c>
      <c r="N98" s="164">
        <f t="shared" si="70"/>
        <v>993.38400000000001</v>
      </c>
      <c r="O98" s="164">
        <f t="shared" si="71"/>
        <v>1091.4649999999999</v>
      </c>
      <c r="P98" s="164">
        <f t="shared" si="72"/>
        <v>1082.3009999999999</v>
      </c>
      <c r="Q98" s="179">
        <v>1225000</v>
      </c>
      <c r="R98" s="180">
        <v>1186210</v>
      </c>
      <c r="S98" s="180">
        <v>1226379</v>
      </c>
      <c r="T98" s="180">
        <v>1242176</v>
      </c>
      <c r="U98" s="180">
        <v>1209823</v>
      </c>
      <c r="V98" s="180">
        <v>1226552</v>
      </c>
      <c r="W98" s="180">
        <v>1155193</v>
      </c>
      <c r="X98" s="180">
        <v>1195350</v>
      </c>
      <c r="Y98" s="180">
        <v>1137144</v>
      </c>
      <c r="Z98" s="180">
        <v>1220022</v>
      </c>
      <c r="AA98" s="181">
        <v>540047</v>
      </c>
      <c r="AB98" s="181">
        <v>754977</v>
      </c>
      <c r="AC98" s="182">
        <v>711768</v>
      </c>
      <c r="AD98" s="181">
        <v>729559</v>
      </c>
      <c r="AE98" s="180">
        <v>247000</v>
      </c>
      <c r="AF98" s="180">
        <v>247142</v>
      </c>
      <c r="AG98" s="180">
        <v>260692</v>
      </c>
      <c r="AH98" s="180">
        <v>261295</v>
      </c>
      <c r="AI98" s="180">
        <v>290761</v>
      </c>
      <c r="AJ98" s="180">
        <v>315808</v>
      </c>
      <c r="AK98" s="180">
        <v>307286</v>
      </c>
      <c r="AL98" s="164">
        <v>294317</v>
      </c>
      <c r="AM98" s="183">
        <v>276239</v>
      </c>
      <c r="AN98" s="180">
        <v>280870</v>
      </c>
      <c r="AO98" s="180">
        <v>196581</v>
      </c>
      <c r="AP98" s="183">
        <v>238407</v>
      </c>
      <c r="AQ98" s="182">
        <v>379697</v>
      </c>
      <c r="AR98" s="184">
        <v>352742</v>
      </c>
    </row>
    <row r="99" spans="1:44">
      <c r="A99" s="178">
        <v>28</v>
      </c>
      <c r="B99" s="164" t="s">
        <v>124</v>
      </c>
      <c r="C99" s="164">
        <f t="shared" si="59"/>
        <v>1172</v>
      </c>
      <c r="D99" s="164">
        <f t="shared" si="60"/>
        <v>1177.6310000000001</v>
      </c>
      <c r="E99" s="164">
        <f t="shared" si="61"/>
        <v>1201.5550000000001</v>
      </c>
      <c r="F99" s="164">
        <f t="shared" si="62"/>
        <v>1275.3779999999999</v>
      </c>
      <c r="G99" s="164">
        <f t="shared" si="63"/>
        <v>1216.7619999999999</v>
      </c>
      <c r="H99" s="164">
        <f t="shared" si="64"/>
        <v>1276.4359999999999</v>
      </c>
      <c r="I99" s="164">
        <f t="shared" si="65"/>
        <v>1165.4749999999999</v>
      </c>
      <c r="J99" s="164">
        <f t="shared" si="66"/>
        <v>1061.808</v>
      </c>
      <c r="K99" s="164">
        <f t="shared" si="67"/>
        <v>1049.0150000000001</v>
      </c>
      <c r="L99" s="164">
        <f t="shared" si="68"/>
        <v>979.30899999999997</v>
      </c>
      <c r="M99" s="164">
        <f t="shared" si="69"/>
        <v>773.86199999999997</v>
      </c>
      <c r="N99" s="164">
        <f t="shared" si="70"/>
        <v>833.90599999999995</v>
      </c>
      <c r="O99" s="164">
        <f t="shared" si="71"/>
        <v>857.495</v>
      </c>
      <c r="P99" s="164">
        <f t="shared" si="72"/>
        <v>829.93700000000001</v>
      </c>
      <c r="Q99" s="179">
        <v>1087000</v>
      </c>
      <c r="R99" s="180">
        <v>1091431</v>
      </c>
      <c r="S99" s="180">
        <v>1113555</v>
      </c>
      <c r="T99" s="180">
        <v>1186378</v>
      </c>
      <c r="U99" s="180">
        <v>1128762</v>
      </c>
      <c r="V99" s="180">
        <v>1184436</v>
      </c>
      <c r="W99" s="180">
        <v>1081571</v>
      </c>
      <c r="X99" s="180">
        <v>985455</v>
      </c>
      <c r="Y99" s="180">
        <v>973254</v>
      </c>
      <c r="Z99" s="180">
        <v>904585</v>
      </c>
      <c r="AA99" s="181">
        <v>714084</v>
      </c>
      <c r="AB99" s="181">
        <v>769493</v>
      </c>
      <c r="AC99" s="182">
        <v>791260</v>
      </c>
      <c r="AD99" s="181">
        <v>765829</v>
      </c>
      <c r="AE99" s="180">
        <v>85000</v>
      </c>
      <c r="AF99" s="180">
        <v>86200</v>
      </c>
      <c r="AG99" s="180">
        <v>88000</v>
      </c>
      <c r="AH99" s="180">
        <v>89000</v>
      </c>
      <c r="AI99" s="180">
        <v>88000</v>
      </c>
      <c r="AJ99" s="180">
        <v>92000</v>
      </c>
      <c r="AK99" s="180">
        <v>83904</v>
      </c>
      <c r="AL99" s="164">
        <v>76353</v>
      </c>
      <c r="AM99" s="183">
        <v>75761</v>
      </c>
      <c r="AN99" s="180">
        <v>74724</v>
      </c>
      <c r="AO99" s="180">
        <v>59778</v>
      </c>
      <c r="AP99" s="183">
        <v>64413</v>
      </c>
      <c r="AQ99" s="182">
        <v>66235</v>
      </c>
      <c r="AR99" s="184">
        <v>64108</v>
      </c>
    </row>
    <row r="100" spans="1:44">
      <c r="A100" s="178">
        <v>29</v>
      </c>
      <c r="B100" s="164" t="s">
        <v>406</v>
      </c>
      <c r="C100" s="164">
        <f t="shared" si="59"/>
        <v>212</v>
      </c>
      <c r="D100" s="164">
        <f t="shared" si="60"/>
        <v>231.982</v>
      </c>
      <c r="E100" s="164">
        <f t="shared" si="61"/>
        <v>189.24299999999999</v>
      </c>
      <c r="F100" s="164">
        <f t="shared" si="62"/>
        <v>162.905</v>
      </c>
      <c r="G100" s="164">
        <f t="shared" si="63"/>
        <v>165.23699999999999</v>
      </c>
      <c r="H100" s="164">
        <f t="shared" si="64"/>
        <v>162.27600000000001</v>
      </c>
      <c r="I100" s="164">
        <f t="shared" si="65"/>
        <v>145.59899999999999</v>
      </c>
      <c r="J100" s="164">
        <f t="shared" si="66"/>
        <v>158.71600000000001</v>
      </c>
      <c r="K100" s="164">
        <f t="shared" si="67"/>
        <v>158.964</v>
      </c>
      <c r="L100" s="164">
        <f t="shared" si="68"/>
        <v>148.023</v>
      </c>
      <c r="M100" s="164">
        <f t="shared" si="69"/>
        <v>38.011000000000003</v>
      </c>
      <c r="N100" s="164">
        <f t="shared" si="70"/>
        <v>49.530999999999999</v>
      </c>
      <c r="O100" s="164">
        <f t="shared" si="71"/>
        <v>90.519000000000005</v>
      </c>
      <c r="P100" s="164">
        <f t="shared" si="72"/>
        <v>100.32599999999999</v>
      </c>
      <c r="Q100" s="179">
        <v>190000</v>
      </c>
      <c r="R100" s="180">
        <v>228422</v>
      </c>
      <c r="S100" s="180">
        <v>173716</v>
      </c>
      <c r="T100" s="180">
        <v>145029</v>
      </c>
      <c r="U100" s="180">
        <v>145171</v>
      </c>
      <c r="V100" s="180">
        <v>139867</v>
      </c>
      <c r="W100" s="180">
        <v>124535</v>
      </c>
      <c r="X100" s="180">
        <v>138968</v>
      </c>
      <c r="Y100" s="180">
        <v>140534</v>
      </c>
      <c r="Z100" s="180">
        <v>129068</v>
      </c>
      <c r="AA100" s="181">
        <v>21627</v>
      </c>
      <c r="AB100" s="181">
        <v>34138</v>
      </c>
      <c r="AC100" s="182">
        <v>74305</v>
      </c>
      <c r="AD100" s="181">
        <v>82309</v>
      </c>
      <c r="AE100" s="180">
        <v>22000</v>
      </c>
      <c r="AF100" s="180">
        <v>3560</v>
      </c>
      <c r="AG100" s="180">
        <v>15527</v>
      </c>
      <c r="AH100" s="180">
        <v>17876</v>
      </c>
      <c r="AI100" s="180">
        <v>20066</v>
      </c>
      <c r="AJ100" s="180">
        <v>22409</v>
      </c>
      <c r="AK100" s="180">
        <v>21064</v>
      </c>
      <c r="AL100" s="164">
        <v>19748</v>
      </c>
      <c r="AM100" s="183">
        <v>18430</v>
      </c>
      <c r="AN100" s="180">
        <v>18955</v>
      </c>
      <c r="AO100" s="180">
        <v>16384</v>
      </c>
      <c r="AP100" s="183">
        <v>15393</v>
      </c>
      <c r="AQ100" s="182">
        <v>16214</v>
      </c>
      <c r="AR100" s="184">
        <v>18017</v>
      </c>
    </row>
    <row r="101" spans="1:44">
      <c r="A101" s="178">
        <v>30</v>
      </c>
      <c r="B101" s="164" t="s">
        <v>407</v>
      </c>
      <c r="C101" s="164">
        <f t="shared" si="59"/>
        <v>345</v>
      </c>
      <c r="D101" s="164">
        <f t="shared" si="60"/>
        <v>373.92399999999998</v>
      </c>
      <c r="E101" s="164">
        <f t="shared" si="61"/>
        <v>365.32499999999999</v>
      </c>
      <c r="F101" s="164">
        <f t="shared" si="62"/>
        <v>326.827</v>
      </c>
      <c r="G101" s="164">
        <f t="shared" si="63"/>
        <v>320.05</v>
      </c>
      <c r="H101" s="164">
        <f t="shared" si="64"/>
        <v>329.08199999999999</v>
      </c>
      <c r="I101" s="164">
        <f t="shared" si="65"/>
        <v>330.3</v>
      </c>
      <c r="J101" s="164">
        <f t="shared" si="66"/>
        <v>366.899</v>
      </c>
      <c r="K101" s="164">
        <f t="shared" si="67"/>
        <v>302.10199999999998</v>
      </c>
      <c r="L101" s="164">
        <f t="shared" si="68"/>
        <v>281.74200000000002</v>
      </c>
      <c r="M101" s="164">
        <f t="shared" si="69"/>
        <v>167.80500000000001</v>
      </c>
      <c r="N101" s="164">
        <f t="shared" si="70"/>
        <v>209.08199999999999</v>
      </c>
      <c r="O101" s="164">
        <f t="shared" si="71"/>
        <v>217.90799999999999</v>
      </c>
      <c r="P101" s="164">
        <f t="shared" si="72"/>
        <v>248</v>
      </c>
      <c r="Q101" s="179">
        <v>322000</v>
      </c>
      <c r="R101" s="180">
        <v>348314</v>
      </c>
      <c r="S101" s="180">
        <v>343059</v>
      </c>
      <c r="T101" s="180">
        <v>306414</v>
      </c>
      <c r="U101" s="180">
        <v>300956</v>
      </c>
      <c r="V101" s="180">
        <v>322602</v>
      </c>
      <c r="W101" s="180">
        <v>323826</v>
      </c>
      <c r="X101" s="180">
        <v>360601</v>
      </c>
      <c r="Y101" s="180">
        <v>296336</v>
      </c>
      <c r="Z101" s="180">
        <v>276189</v>
      </c>
      <c r="AA101" s="181">
        <v>165420</v>
      </c>
      <c r="AB101" s="181">
        <v>205496</v>
      </c>
      <c r="AC101" s="182">
        <v>213387</v>
      </c>
      <c r="AD101" s="181">
        <v>242673</v>
      </c>
      <c r="AE101" s="180">
        <v>23000</v>
      </c>
      <c r="AF101" s="180">
        <v>25610</v>
      </c>
      <c r="AG101" s="180">
        <v>22266</v>
      </c>
      <c r="AH101" s="180">
        <v>20413</v>
      </c>
      <c r="AI101" s="180">
        <v>19094</v>
      </c>
      <c r="AJ101" s="180">
        <v>6480</v>
      </c>
      <c r="AK101" s="180">
        <v>6474</v>
      </c>
      <c r="AL101" s="164">
        <v>6298</v>
      </c>
      <c r="AM101" s="183">
        <v>5766</v>
      </c>
      <c r="AN101" s="180">
        <v>5553</v>
      </c>
      <c r="AO101" s="180">
        <v>2385</v>
      </c>
      <c r="AP101" s="183">
        <v>3586</v>
      </c>
      <c r="AQ101" s="182">
        <v>4521</v>
      </c>
      <c r="AR101" s="184">
        <v>5327</v>
      </c>
    </row>
    <row r="102" spans="1:44">
      <c r="A102" s="178">
        <v>31</v>
      </c>
      <c r="B102" s="164" t="s">
        <v>408</v>
      </c>
      <c r="C102" s="164">
        <f t="shared" si="59"/>
        <v>712</v>
      </c>
      <c r="D102" s="164">
        <f t="shared" si="60"/>
        <v>690.94200000000001</v>
      </c>
      <c r="E102" s="164">
        <f t="shared" si="61"/>
        <v>683.33900000000006</v>
      </c>
      <c r="F102" s="164">
        <f t="shared" si="62"/>
        <v>663.46799999999996</v>
      </c>
      <c r="G102" s="164">
        <f t="shared" si="63"/>
        <v>643.39400000000001</v>
      </c>
      <c r="H102" s="164">
        <f t="shared" si="64"/>
        <v>650.80999999999995</v>
      </c>
      <c r="I102" s="164">
        <f t="shared" si="65"/>
        <v>615.45100000000002</v>
      </c>
      <c r="J102" s="164">
        <f t="shared" si="66"/>
        <v>721.24199999999996</v>
      </c>
      <c r="K102" s="164">
        <f t="shared" si="67"/>
        <v>694.66099999999994</v>
      </c>
      <c r="L102" s="164">
        <f t="shared" si="68"/>
        <v>709.79600000000005</v>
      </c>
      <c r="M102" s="164">
        <f t="shared" si="69"/>
        <v>471.464</v>
      </c>
      <c r="N102" s="164">
        <f t="shared" si="70"/>
        <v>510.59500000000003</v>
      </c>
      <c r="O102" s="164">
        <f t="shared" si="71"/>
        <v>552.14800000000002</v>
      </c>
      <c r="P102" s="164">
        <f t="shared" si="72"/>
        <v>565.31600000000003</v>
      </c>
      <c r="Q102" s="179">
        <v>654000</v>
      </c>
      <c r="R102" s="180">
        <v>627073</v>
      </c>
      <c r="S102" s="180">
        <v>621829</v>
      </c>
      <c r="T102" s="180">
        <v>601587</v>
      </c>
      <c r="U102" s="180">
        <v>578765</v>
      </c>
      <c r="V102" s="180">
        <v>578043</v>
      </c>
      <c r="W102" s="180">
        <v>541653</v>
      </c>
      <c r="X102" s="180">
        <v>648312</v>
      </c>
      <c r="Y102" s="180">
        <v>620025</v>
      </c>
      <c r="Z102" s="180">
        <v>636909</v>
      </c>
      <c r="AA102" s="181">
        <v>437320</v>
      </c>
      <c r="AB102" s="181">
        <v>470766</v>
      </c>
      <c r="AC102" s="182">
        <v>498221</v>
      </c>
      <c r="AD102" s="181">
        <v>501351</v>
      </c>
      <c r="AE102" s="180">
        <v>58000</v>
      </c>
      <c r="AF102" s="180">
        <v>63869</v>
      </c>
      <c r="AG102" s="180">
        <v>61510</v>
      </c>
      <c r="AH102" s="180">
        <v>61881</v>
      </c>
      <c r="AI102" s="180">
        <v>64629</v>
      </c>
      <c r="AJ102" s="180">
        <v>72767</v>
      </c>
      <c r="AK102" s="180">
        <v>73798</v>
      </c>
      <c r="AL102" s="164">
        <v>72930</v>
      </c>
      <c r="AM102" s="183">
        <v>74636</v>
      </c>
      <c r="AN102" s="180">
        <v>72887</v>
      </c>
      <c r="AO102" s="180">
        <v>34144</v>
      </c>
      <c r="AP102" s="183">
        <v>39829</v>
      </c>
      <c r="AQ102" s="182">
        <v>53927</v>
      </c>
      <c r="AR102" s="184">
        <v>63965</v>
      </c>
    </row>
    <row r="103" spans="1:44">
      <c r="A103" s="185">
        <v>32</v>
      </c>
      <c r="B103" s="167" t="s">
        <v>409</v>
      </c>
      <c r="C103" s="164">
        <f t="shared" si="59"/>
        <v>4039</v>
      </c>
      <c r="D103" s="164">
        <f t="shared" si="60"/>
        <v>4125.3999999999996</v>
      </c>
      <c r="E103" s="164">
        <f t="shared" si="61"/>
        <v>4046.5</v>
      </c>
      <c r="F103" s="164">
        <f t="shared" si="62"/>
        <v>4088.3</v>
      </c>
      <c r="G103" s="164">
        <f t="shared" si="63"/>
        <v>4253.5</v>
      </c>
      <c r="H103" s="164">
        <f t="shared" si="64"/>
        <v>4073.8</v>
      </c>
      <c r="I103" s="164">
        <f t="shared" si="65"/>
        <v>3970.5</v>
      </c>
      <c r="J103" s="164">
        <f t="shared" si="66"/>
        <v>3925</v>
      </c>
      <c r="K103" s="164">
        <f t="shared" si="67"/>
        <v>3833.9</v>
      </c>
      <c r="L103" s="164">
        <f t="shared" si="68"/>
        <v>3858.4</v>
      </c>
      <c r="M103" s="164">
        <f t="shared" si="69"/>
        <v>1965</v>
      </c>
      <c r="N103" s="164">
        <f t="shared" si="70"/>
        <v>2137.4</v>
      </c>
      <c r="O103" s="164">
        <f t="shared" si="71"/>
        <v>3077.9</v>
      </c>
      <c r="P103" s="164">
        <f t="shared" si="72"/>
        <v>3093.1</v>
      </c>
      <c r="Q103" s="179">
        <v>2986000</v>
      </c>
      <c r="R103" s="180">
        <v>3021400</v>
      </c>
      <c r="S103" s="180">
        <v>2964500</v>
      </c>
      <c r="T103" s="180">
        <v>2993300</v>
      </c>
      <c r="U103" s="180">
        <v>3066500</v>
      </c>
      <c r="V103" s="180">
        <v>2906800</v>
      </c>
      <c r="W103" s="180">
        <v>2832500</v>
      </c>
      <c r="X103" s="180">
        <v>2791000</v>
      </c>
      <c r="Y103" s="180">
        <v>2721900</v>
      </c>
      <c r="Z103" s="180">
        <v>2754400</v>
      </c>
      <c r="AA103" s="181">
        <v>1378000</v>
      </c>
      <c r="AB103" s="181">
        <v>1485400</v>
      </c>
      <c r="AC103" s="182">
        <v>2160900</v>
      </c>
      <c r="AD103" s="181">
        <v>2164100</v>
      </c>
      <c r="AE103" s="180">
        <v>1053000</v>
      </c>
      <c r="AF103" s="180">
        <v>1104000</v>
      </c>
      <c r="AG103" s="180">
        <v>1082000</v>
      </c>
      <c r="AH103" s="180">
        <v>1095000</v>
      </c>
      <c r="AI103" s="180">
        <v>1187000</v>
      </c>
      <c r="AJ103" s="180">
        <v>1167000</v>
      </c>
      <c r="AK103" s="180">
        <v>1138000</v>
      </c>
      <c r="AL103" s="164">
        <v>1134000</v>
      </c>
      <c r="AM103" s="183">
        <v>1112000</v>
      </c>
      <c r="AN103" s="180">
        <v>1104000</v>
      </c>
      <c r="AO103" s="180">
        <v>587000</v>
      </c>
      <c r="AP103" s="183">
        <v>652000</v>
      </c>
      <c r="AQ103" s="182">
        <v>917000</v>
      </c>
      <c r="AR103" s="184">
        <v>929000</v>
      </c>
    </row>
    <row r="104" spans="1:44">
      <c r="A104" s="178">
        <v>33</v>
      </c>
      <c r="B104" s="164" t="s">
        <v>410</v>
      </c>
      <c r="C104" s="164">
        <f t="shared" si="59"/>
        <v>1113</v>
      </c>
      <c r="D104" s="164">
        <f t="shared" si="60"/>
        <v>1076.7159999999999</v>
      </c>
      <c r="E104" s="164">
        <f t="shared" si="61"/>
        <v>1205.5650000000001</v>
      </c>
      <c r="F104" s="164">
        <f t="shared" si="62"/>
        <v>1229.6949999999999</v>
      </c>
      <c r="G104" s="164">
        <f t="shared" si="63"/>
        <v>1206.6300000000001</v>
      </c>
      <c r="H104" s="164">
        <f t="shared" si="64"/>
        <v>1290.846</v>
      </c>
      <c r="I104" s="164">
        <f t="shared" si="65"/>
        <v>1282.4349999999999</v>
      </c>
      <c r="J104" s="164">
        <f t="shared" si="66"/>
        <v>1237.4390000000001</v>
      </c>
      <c r="K104" s="164">
        <f t="shared" si="67"/>
        <v>1166.5309999999999</v>
      </c>
      <c r="L104" s="164">
        <f t="shared" si="68"/>
        <v>1067.6179999999999</v>
      </c>
      <c r="M104" s="164">
        <f t="shared" si="69"/>
        <v>740.92499999999995</v>
      </c>
      <c r="N104" s="164">
        <f t="shared" si="70"/>
        <v>771.20500000000004</v>
      </c>
      <c r="O104" s="164">
        <f t="shared" si="71"/>
        <v>966.952</v>
      </c>
      <c r="P104" s="164">
        <f t="shared" si="72"/>
        <v>919.62900000000002</v>
      </c>
      <c r="Q104" s="179">
        <v>883000</v>
      </c>
      <c r="R104" s="180">
        <v>933881</v>
      </c>
      <c r="S104" s="180">
        <v>1006040</v>
      </c>
      <c r="T104" s="180">
        <v>986271</v>
      </c>
      <c r="U104" s="180">
        <v>962439</v>
      </c>
      <c r="V104" s="180">
        <v>1128269</v>
      </c>
      <c r="W104" s="180">
        <v>1063547</v>
      </c>
      <c r="X104" s="180">
        <v>1009987</v>
      </c>
      <c r="Y104" s="180">
        <v>964089</v>
      </c>
      <c r="Z104" s="180">
        <v>887801</v>
      </c>
      <c r="AA104" s="181">
        <v>692952</v>
      </c>
      <c r="AB104" s="181">
        <v>711362</v>
      </c>
      <c r="AC104" s="182">
        <v>816474</v>
      </c>
      <c r="AD104" s="181">
        <v>750727</v>
      </c>
      <c r="AE104" s="180">
        <v>230000</v>
      </c>
      <c r="AF104" s="180">
        <v>142835</v>
      </c>
      <c r="AG104" s="180">
        <v>199525</v>
      </c>
      <c r="AH104" s="180">
        <v>243424</v>
      </c>
      <c r="AI104" s="180">
        <v>244191</v>
      </c>
      <c r="AJ104" s="180">
        <v>162577</v>
      </c>
      <c r="AK104" s="180">
        <v>218888</v>
      </c>
      <c r="AL104" s="164">
        <v>227452</v>
      </c>
      <c r="AM104" s="183">
        <v>202442</v>
      </c>
      <c r="AN104" s="180">
        <v>179817</v>
      </c>
      <c r="AO104" s="180">
        <v>47973</v>
      </c>
      <c r="AP104" s="183">
        <v>59843</v>
      </c>
      <c r="AQ104" s="182">
        <v>150478</v>
      </c>
      <c r="AR104" s="184">
        <v>168902</v>
      </c>
    </row>
    <row r="105" spans="1:44">
      <c r="A105" s="178">
        <v>34</v>
      </c>
      <c r="B105" s="164" t="s">
        <v>127</v>
      </c>
      <c r="C105" s="164">
        <f t="shared" si="59"/>
        <v>819</v>
      </c>
      <c r="D105" s="164">
        <f t="shared" si="60"/>
        <v>880.49099999999999</v>
      </c>
      <c r="E105" s="164">
        <f t="shared" si="61"/>
        <v>2138.5169999999998</v>
      </c>
      <c r="F105" s="164">
        <f t="shared" si="62"/>
        <v>2594.0369999999998</v>
      </c>
      <c r="G105" s="164">
        <f t="shared" si="63"/>
        <v>2617.6770000000001</v>
      </c>
      <c r="H105" s="164">
        <f t="shared" si="64"/>
        <v>2450.422</v>
      </c>
      <c r="I105" s="164">
        <f t="shared" si="65"/>
        <v>2293.4960000000001</v>
      </c>
      <c r="J105" s="164">
        <f t="shared" si="66"/>
        <v>2353.2820000000002</v>
      </c>
      <c r="K105" s="164">
        <f t="shared" si="67"/>
        <v>2278.8690000000001</v>
      </c>
      <c r="L105" s="164">
        <f t="shared" si="68"/>
        <v>2142.4279999999999</v>
      </c>
      <c r="M105" s="164">
        <f t="shared" si="69"/>
        <v>1451.412</v>
      </c>
      <c r="N105" s="164">
        <f t="shared" si="70"/>
        <v>1492.2750000000001</v>
      </c>
      <c r="O105" s="164">
        <f t="shared" si="71"/>
        <v>1881.9870000000001</v>
      </c>
      <c r="P105" s="164">
        <f t="shared" si="72"/>
        <v>1897.865</v>
      </c>
      <c r="Q105" s="179">
        <v>708000</v>
      </c>
      <c r="R105" s="180">
        <v>780204</v>
      </c>
      <c r="S105" s="180">
        <v>2037839</v>
      </c>
      <c r="T105" s="180">
        <v>2483479</v>
      </c>
      <c r="U105" s="180">
        <v>2491233</v>
      </c>
      <c r="V105" s="180">
        <v>2309709</v>
      </c>
      <c r="W105" s="180">
        <v>2172243</v>
      </c>
      <c r="X105" s="180">
        <v>2237151</v>
      </c>
      <c r="Y105" s="180">
        <v>2166099</v>
      </c>
      <c r="Z105" s="180">
        <v>2017765</v>
      </c>
      <c r="AA105" s="181">
        <v>1392957</v>
      </c>
      <c r="AB105" s="181">
        <v>1419624</v>
      </c>
      <c r="AC105" s="182">
        <v>1777116</v>
      </c>
      <c r="AD105" s="181">
        <v>1770134</v>
      </c>
      <c r="AE105" s="180">
        <v>111000</v>
      </c>
      <c r="AF105" s="180">
        <v>100287</v>
      </c>
      <c r="AG105" s="180">
        <v>100678</v>
      </c>
      <c r="AH105" s="180">
        <v>110558</v>
      </c>
      <c r="AI105" s="180">
        <v>126444</v>
      </c>
      <c r="AJ105" s="180">
        <v>140713</v>
      </c>
      <c r="AK105" s="180">
        <v>121253</v>
      </c>
      <c r="AL105" s="164">
        <v>116131</v>
      </c>
      <c r="AM105" s="183">
        <v>112770</v>
      </c>
      <c r="AN105" s="180">
        <v>124663</v>
      </c>
      <c r="AO105" s="180">
        <v>58455</v>
      </c>
      <c r="AP105" s="183">
        <v>72651</v>
      </c>
      <c r="AQ105" s="182">
        <v>104871</v>
      </c>
      <c r="AR105" s="184">
        <v>127731</v>
      </c>
    </row>
    <row r="106" spans="1:44">
      <c r="A106" s="178">
        <v>35</v>
      </c>
      <c r="B106" s="164" t="s">
        <v>411</v>
      </c>
      <c r="C106" s="164">
        <f t="shared" si="59"/>
        <v>1253</v>
      </c>
      <c r="D106" s="164">
        <f t="shared" si="60"/>
        <v>1275.7380000000001</v>
      </c>
      <c r="E106" s="164">
        <f t="shared" si="61"/>
        <v>1524.1969999999999</v>
      </c>
      <c r="F106" s="164">
        <f t="shared" si="62"/>
        <v>1637.6659999999999</v>
      </c>
      <c r="G106" s="164">
        <f t="shared" si="63"/>
        <v>1605.643</v>
      </c>
      <c r="H106" s="164">
        <f t="shared" si="64"/>
        <v>1434.1220000000001</v>
      </c>
      <c r="I106" s="164">
        <f t="shared" si="65"/>
        <v>1501.9649999999999</v>
      </c>
      <c r="J106" s="164">
        <f t="shared" si="66"/>
        <v>1485.84</v>
      </c>
      <c r="K106" s="164">
        <f t="shared" si="67"/>
        <v>1501.4939999999999</v>
      </c>
      <c r="L106" s="164">
        <f t="shared" si="68"/>
        <v>1269.3240000000001</v>
      </c>
      <c r="M106" s="164">
        <f t="shared" si="69"/>
        <v>971.625</v>
      </c>
      <c r="N106" s="164">
        <f t="shared" si="70"/>
        <v>933.45</v>
      </c>
      <c r="O106" s="164">
        <f t="shared" si="71"/>
        <v>1142.932</v>
      </c>
      <c r="P106" s="164">
        <f t="shared" si="72"/>
        <v>1124.5329999999999</v>
      </c>
      <c r="Q106" s="179">
        <v>935000</v>
      </c>
      <c r="R106" s="180">
        <v>959966</v>
      </c>
      <c r="S106" s="180">
        <v>1214912</v>
      </c>
      <c r="T106" s="180">
        <v>1308193</v>
      </c>
      <c r="U106" s="180">
        <v>1285442</v>
      </c>
      <c r="V106" s="180">
        <v>1107535</v>
      </c>
      <c r="W106" s="180">
        <v>1162518</v>
      </c>
      <c r="X106" s="180">
        <v>1153680</v>
      </c>
      <c r="Y106" s="180">
        <v>1168564</v>
      </c>
      <c r="Z106" s="180">
        <v>985914</v>
      </c>
      <c r="AA106" s="181">
        <v>740148</v>
      </c>
      <c r="AB106" s="181">
        <v>704625</v>
      </c>
      <c r="AC106" s="182">
        <v>877999</v>
      </c>
      <c r="AD106" s="181">
        <v>867075</v>
      </c>
      <c r="AE106" s="180">
        <v>318000</v>
      </c>
      <c r="AF106" s="180">
        <v>315772</v>
      </c>
      <c r="AG106" s="180">
        <v>309285</v>
      </c>
      <c r="AH106" s="180">
        <v>329473</v>
      </c>
      <c r="AI106" s="180">
        <v>320201</v>
      </c>
      <c r="AJ106" s="180">
        <v>326587</v>
      </c>
      <c r="AK106" s="180">
        <v>339447</v>
      </c>
      <c r="AL106" s="164">
        <v>332160</v>
      </c>
      <c r="AM106" s="183">
        <v>332930</v>
      </c>
      <c r="AN106" s="180">
        <v>283410</v>
      </c>
      <c r="AO106" s="180">
        <v>231477</v>
      </c>
      <c r="AP106" s="183">
        <v>228825</v>
      </c>
      <c r="AQ106" s="182">
        <v>264933</v>
      </c>
      <c r="AR106" s="184">
        <v>257458</v>
      </c>
    </row>
    <row r="107" spans="1:44">
      <c r="A107" s="177">
        <v>36</v>
      </c>
      <c r="B107" s="175" t="s">
        <v>412</v>
      </c>
      <c r="C107" s="164">
        <f t="shared" si="59"/>
        <v>1115</v>
      </c>
      <c r="D107" s="164">
        <f t="shared" si="60"/>
        <v>1003.151</v>
      </c>
      <c r="E107" s="164">
        <f t="shared" si="61"/>
        <v>1078.6690000000001</v>
      </c>
      <c r="F107" s="164">
        <f t="shared" si="62"/>
        <v>1071.068</v>
      </c>
      <c r="G107" s="164">
        <f t="shared" si="63"/>
        <v>1078.8209999999999</v>
      </c>
      <c r="H107" s="164">
        <f t="shared" si="64"/>
        <v>1081.6099999999999</v>
      </c>
      <c r="I107" s="164">
        <f t="shared" si="65"/>
        <v>1069.3230000000001</v>
      </c>
      <c r="J107" s="164">
        <f t="shared" si="66"/>
        <v>1092.4090000000001</v>
      </c>
      <c r="K107" s="164">
        <f t="shared" si="67"/>
        <v>1107.5989999999999</v>
      </c>
      <c r="L107" s="164">
        <f t="shared" si="68"/>
        <v>1071.4649999999999</v>
      </c>
      <c r="M107" s="164">
        <f t="shared" si="69"/>
        <v>650.53300000000002</v>
      </c>
      <c r="N107" s="164">
        <f t="shared" si="70"/>
        <v>721.18499999999995</v>
      </c>
      <c r="O107" s="164">
        <f t="shared" si="71"/>
        <v>935.29600000000005</v>
      </c>
      <c r="P107" s="164">
        <f t="shared" si="72"/>
        <v>968.19799999999998</v>
      </c>
      <c r="Q107" s="179">
        <v>899000</v>
      </c>
      <c r="R107" s="180">
        <v>813486</v>
      </c>
      <c r="S107" s="180">
        <v>833606</v>
      </c>
      <c r="T107" s="180">
        <v>818433</v>
      </c>
      <c r="U107" s="180">
        <v>826958</v>
      </c>
      <c r="V107" s="180">
        <v>816609</v>
      </c>
      <c r="W107" s="180">
        <v>815543</v>
      </c>
      <c r="X107" s="180">
        <v>838012</v>
      </c>
      <c r="Y107" s="180">
        <v>865537</v>
      </c>
      <c r="Z107" s="180">
        <v>843618</v>
      </c>
      <c r="AA107" s="181">
        <v>513962</v>
      </c>
      <c r="AB107" s="181">
        <v>580834</v>
      </c>
      <c r="AC107" s="182">
        <v>732984</v>
      </c>
      <c r="AD107" s="181">
        <v>757579</v>
      </c>
      <c r="AE107" s="180">
        <v>216000</v>
      </c>
      <c r="AF107" s="180">
        <v>189665</v>
      </c>
      <c r="AG107" s="180">
        <v>245063</v>
      </c>
      <c r="AH107" s="180">
        <v>252635</v>
      </c>
      <c r="AI107" s="180">
        <v>251863</v>
      </c>
      <c r="AJ107" s="180">
        <v>265001</v>
      </c>
      <c r="AK107" s="180">
        <v>253780</v>
      </c>
      <c r="AL107" s="164">
        <v>254397</v>
      </c>
      <c r="AM107" s="183">
        <v>242062</v>
      </c>
      <c r="AN107" s="180">
        <v>227847</v>
      </c>
      <c r="AO107" s="180">
        <v>136571</v>
      </c>
      <c r="AP107" s="183">
        <v>140351</v>
      </c>
      <c r="AQ107" s="182">
        <v>202312</v>
      </c>
      <c r="AR107" s="184">
        <v>210619</v>
      </c>
    </row>
    <row r="108" spans="1:44">
      <c r="A108" s="178">
        <v>37</v>
      </c>
      <c r="B108" s="164" t="s">
        <v>413</v>
      </c>
      <c r="C108" s="164">
        <f t="shared" si="59"/>
        <v>2403</v>
      </c>
      <c r="D108" s="164">
        <f t="shared" si="60"/>
        <v>2472.5709999999999</v>
      </c>
      <c r="E108" s="164">
        <f t="shared" si="61"/>
        <v>2442.002</v>
      </c>
      <c r="F108" s="164">
        <f t="shared" si="62"/>
        <v>2317.27</v>
      </c>
      <c r="G108" s="164">
        <f t="shared" si="63"/>
        <v>2305.8240000000001</v>
      </c>
      <c r="H108" s="164">
        <f t="shared" si="64"/>
        <v>2344.8380000000002</v>
      </c>
      <c r="I108" s="164">
        <f t="shared" si="65"/>
        <v>2402.37</v>
      </c>
      <c r="J108" s="164">
        <f t="shared" si="66"/>
        <v>2470.799</v>
      </c>
      <c r="K108" s="164">
        <f t="shared" si="67"/>
        <v>2422.4810000000002</v>
      </c>
      <c r="L108" s="164">
        <f t="shared" si="68"/>
        <v>2848.4110000000001</v>
      </c>
      <c r="M108" s="164">
        <f t="shared" si="69"/>
        <v>2057.556</v>
      </c>
      <c r="N108" s="164">
        <f t="shared" si="70"/>
        <v>2351.3620000000001</v>
      </c>
      <c r="O108" s="164">
        <f t="shared" si="71"/>
        <v>2619.6149999999998</v>
      </c>
      <c r="P108" s="164">
        <f t="shared" si="72"/>
        <v>3037.0439999999999</v>
      </c>
      <c r="Q108" s="179">
        <v>2258000</v>
      </c>
      <c r="R108" s="180">
        <v>2342019</v>
      </c>
      <c r="S108" s="180">
        <v>2307380</v>
      </c>
      <c r="T108" s="180">
        <v>2197013</v>
      </c>
      <c r="U108" s="180">
        <v>2186040</v>
      </c>
      <c r="V108" s="180">
        <v>2224379</v>
      </c>
      <c r="W108" s="180">
        <v>2277966</v>
      </c>
      <c r="X108" s="180">
        <v>2338429</v>
      </c>
      <c r="Y108" s="180">
        <v>2300938</v>
      </c>
      <c r="Z108" s="180">
        <v>2734625</v>
      </c>
      <c r="AA108" s="181">
        <v>1980589</v>
      </c>
      <c r="AB108" s="181">
        <v>2257741</v>
      </c>
      <c r="AC108" s="182">
        <v>2512060</v>
      </c>
      <c r="AD108" s="181">
        <v>2927525</v>
      </c>
      <c r="AE108" s="180">
        <v>145000</v>
      </c>
      <c r="AF108" s="180">
        <v>130552</v>
      </c>
      <c r="AG108" s="180">
        <v>134622</v>
      </c>
      <c r="AH108" s="180">
        <v>120257</v>
      </c>
      <c r="AI108" s="180">
        <v>119784</v>
      </c>
      <c r="AJ108" s="180">
        <v>120459</v>
      </c>
      <c r="AK108" s="180">
        <v>124404</v>
      </c>
      <c r="AL108" s="164">
        <v>132370</v>
      </c>
      <c r="AM108" s="183">
        <v>121543</v>
      </c>
      <c r="AN108" s="180">
        <v>113786</v>
      </c>
      <c r="AO108" s="180">
        <v>76967</v>
      </c>
      <c r="AP108" s="183">
        <v>93621</v>
      </c>
      <c r="AQ108" s="182">
        <v>107555</v>
      </c>
      <c r="AR108" s="184">
        <v>109519</v>
      </c>
    </row>
    <row r="109" spans="1:44">
      <c r="A109" s="178">
        <v>38</v>
      </c>
      <c r="B109" s="164" t="s">
        <v>130</v>
      </c>
      <c r="C109" s="164">
        <f t="shared" si="59"/>
        <v>2014</v>
      </c>
      <c r="D109" s="164">
        <f t="shared" si="60"/>
        <v>1994.3489999999999</v>
      </c>
      <c r="E109" s="164">
        <f t="shared" si="61"/>
        <v>2195.9720000000002</v>
      </c>
      <c r="F109" s="164">
        <f t="shared" si="62"/>
        <v>2101.355</v>
      </c>
      <c r="G109" s="164">
        <f t="shared" si="63"/>
        <v>1998.37</v>
      </c>
      <c r="H109" s="164">
        <f t="shared" si="64"/>
        <v>2109.8449999999998</v>
      </c>
      <c r="I109" s="164">
        <f t="shared" si="65"/>
        <v>2079.498</v>
      </c>
      <c r="J109" s="164">
        <f t="shared" si="66"/>
        <v>2184.547</v>
      </c>
      <c r="K109" s="164">
        <f t="shared" si="67"/>
        <v>2260.0540000000001</v>
      </c>
      <c r="L109" s="164">
        <f t="shared" si="68"/>
        <v>2223.85</v>
      </c>
      <c r="M109" s="164">
        <f t="shared" si="69"/>
        <v>1576.934</v>
      </c>
      <c r="N109" s="164">
        <f t="shared" si="70"/>
        <v>1717.59</v>
      </c>
      <c r="O109" s="164">
        <f t="shared" si="71"/>
        <v>1970.018</v>
      </c>
      <c r="P109" s="164">
        <f t="shared" si="72"/>
        <v>1953.7159999999999</v>
      </c>
      <c r="Q109" s="179">
        <v>1909000</v>
      </c>
      <c r="R109" s="180">
        <v>1890349</v>
      </c>
      <c r="S109" s="180">
        <v>2089972</v>
      </c>
      <c r="T109" s="180">
        <v>2000355</v>
      </c>
      <c r="U109" s="180">
        <v>1902370</v>
      </c>
      <c r="V109" s="180">
        <v>2021935</v>
      </c>
      <c r="W109" s="180">
        <v>1987181</v>
      </c>
      <c r="X109" s="180">
        <v>2086193</v>
      </c>
      <c r="Y109" s="180">
        <v>2156546</v>
      </c>
      <c r="Z109" s="180">
        <v>2123707</v>
      </c>
      <c r="AA109" s="181">
        <v>1513833</v>
      </c>
      <c r="AB109" s="181">
        <v>1633458</v>
      </c>
      <c r="AC109" s="182">
        <v>1871946</v>
      </c>
      <c r="AD109" s="181">
        <v>1873221</v>
      </c>
      <c r="AE109" s="180">
        <v>105000</v>
      </c>
      <c r="AF109" s="180">
        <v>104000</v>
      </c>
      <c r="AG109" s="180">
        <v>106000</v>
      </c>
      <c r="AH109" s="180">
        <v>101000</v>
      </c>
      <c r="AI109" s="180">
        <v>96000</v>
      </c>
      <c r="AJ109" s="180">
        <v>87910</v>
      </c>
      <c r="AK109" s="180">
        <v>92317</v>
      </c>
      <c r="AL109" s="164">
        <v>98354</v>
      </c>
      <c r="AM109" s="183">
        <v>103508</v>
      </c>
      <c r="AN109" s="180">
        <v>100143</v>
      </c>
      <c r="AO109" s="180">
        <v>63101</v>
      </c>
      <c r="AP109" s="183">
        <v>84132</v>
      </c>
      <c r="AQ109" s="182">
        <v>98072</v>
      </c>
      <c r="AR109" s="184">
        <v>80495</v>
      </c>
    </row>
    <row r="110" spans="1:44">
      <c r="A110" s="185">
        <v>39</v>
      </c>
      <c r="B110" s="167" t="s">
        <v>414</v>
      </c>
      <c r="C110" s="164">
        <f t="shared" si="59"/>
        <v>1082</v>
      </c>
      <c r="D110" s="164">
        <f t="shared" si="60"/>
        <v>1083.203</v>
      </c>
      <c r="E110" s="164">
        <f t="shared" si="61"/>
        <v>1118.816</v>
      </c>
      <c r="F110" s="164">
        <f t="shared" si="62"/>
        <v>1077.547</v>
      </c>
      <c r="G110" s="164">
        <f t="shared" si="63"/>
        <v>1073.982</v>
      </c>
      <c r="H110" s="164">
        <f t="shared" si="64"/>
        <v>1208.952</v>
      </c>
      <c r="I110" s="164">
        <f t="shared" si="65"/>
        <v>1174.1089999999999</v>
      </c>
      <c r="J110" s="164">
        <f t="shared" si="66"/>
        <v>1275.923</v>
      </c>
      <c r="K110" s="164">
        <f t="shared" si="67"/>
        <v>1215.8119999999999</v>
      </c>
      <c r="L110" s="164">
        <f t="shared" si="68"/>
        <v>1177.655</v>
      </c>
      <c r="M110" s="164">
        <f t="shared" si="69"/>
        <v>658.81100000000004</v>
      </c>
      <c r="N110" s="164">
        <f t="shared" si="70"/>
        <v>804.25099999999998</v>
      </c>
      <c r="O110" s="164">
        <f t="shared" si="71"/>
        <v>994.56399999999996</v>
      </c>
      <c r="P110" s="164">
        <f t="shared" si="72"/>
        <v>1200.7560000000001</v>
      </c>
      <c r="Q110" s="179">
        <v>504000</v>
      </c>
      <c r="R110" s="180">
        <v>505068</v>
      </c>
      <c r="S110" s="180">
        <v>496864</v>
      </c>
      <c r="T110" s="180">
        <v>474043</v>
      </c>
      <c r="U110" s="180">
        <v>435536</v>
      </c>
      <c r="V110" s="180">
        <v>529408</v>
      </c>
      <c r="W110" s="180">
        <v>523056</v>
      </c>
      <c r="X110" s="180">
        <v>613696</v>
      </c>
      <c r="Y110" s="180">
        <v>562664</v>
      </c>
      <c r="Z110" s="180">
        <v>537749</v>
      </c>
      <c r="AA110" s="181">
        <v>242148</v>
      </c>
      <c r="AB110" s="181">
        <v>225959</v>
      </c>
      <c r="AC110" s="182">
        <v>374536</v>
      </c>
      <c r="AD110" s="181">
        <v>577815</v>
      </c>
      <c r="AE110" s="180">
        <v>578000</v>
      </c>
      <c r="AF110" s="180">
        <v>578135</v>
      </c>
      <c r="AG110" s="180">
        <v>621952</v>
      </c>
      <c r="AH110" s="180">
        <v>603504</v>
      </c>
      <c r="AI110" s="180">
        <v>638446</v>
      </c>
      <c r="AJ110" s="180">
        <v>679544</v>
      </c>
      <c r="AK110" s="180">
        <v>651053</v>
      </c>
      <c r="AL110" s="164">
        <v>662227</v>
      </c>
      <c r="AM110" s="183">
        <v>653148</v>
      </c>
      <c r="AN110" s="180">
        <v>639906</v>
      </c>
      <c r="AO110" s="180">
        <v>416663</v>
      </c>
      <c r="AP110" s="183">
        <v>578292</v>
      </c>
      <c r="AQ110" s="182">
        <v>620028</v>
      </c>
      <c r="AR110" s="184">
        <v>622941</v>
      </c>
    </row>
    <row r="111" spans="1:44">
      <c r="A111" s="178">
        <v>40</v>
      </c>
      <c r="B111" s="164" t="s">
        <v>131</v>
      </c>
      <c r="C111" s="164">
        <f t="shared" si="59"/>
        <v>2715</v>
      </c>
      <c r="D111" s="164">
        <f t="shared" si="60"/>
        <v>2552.3000000000002</v>
      </c>
      <c r="E111" s="164">
        <f t="shared" si="61"/>
        <v>2761.4960000000001</v>
      </c>
      <c r="F111" s="164">
        <f t="shared" si="62"/>
        <v>2779.0079999999998</v>
      </c>
      <c r="G111" s="164">
        <f t="shared" si="63"/>
        <v>2818.105</v>
      </c>
      <c r="H111" s="164">
        <f t="shared" si="64"/>
        <v>3031.7649999999999</v>
      </c>
      <c r="I111" s="164">
        <f t="shared" si="65"/>
        <v>3040.2829999999999</v>
      </c>
      <c r="J111" s="164">
        <f t="shared" si="66"/>
        <v>2877.4580000000001</v>
      </c>
      <c r="K111" s="164">
        <f t="shared" si="67"/>
        <v>2728.1950000000002</v>
      </c>
      <c r="L111" s="164">
        <f t="shared" si="68"/>
        <v>2603.0920000000001</v>
      </c>
      <c r="M111" s="164">
        <f t="shared" si="69"/>
        <v>1403.636</v>
      </c>
      <c r="N111" s="164">
        <f t="shared" si="70"/>
        <v>1757.6010000000001</v>
      </c>
      <c r="O111" s="164">
        <f t="shared" si="71"/>
        <v>2652.7130000000002</v>
      </c>
      <c r="P111" s="164">
        <f t="shared" si="72"/>
        <v>2520.4250000000002</v>
      </c>
      <c r="Q111" s="179">
        <v>2151000</v>
      </c>
      <c r="R111" s="180">
        <v>1986300</v>
      </c>
      <c r="S111" s="180">
        <v>2168340</v>
      </c>
      <c r="T111" s="180">
        <v>2184754</v>
      </c>
      <c r="U111" s="180">
        <v>2359487</v>
      </c>
      <c r="V111" s="180">
        <v>2567518</v>
      </c>
      <c r="W111" s="180">
        <v>2584064</v>
      </c>
      <c r="X111" s="180">
        <v>2422484</v>
      </c>
      <c r="Y111" s="180">
        <v>2325099</v>
      </c>
      <c r="Z111" s="180">
        <v>2183203</v>
      </c>
      <c r="AA111" s="181">
        <v>1183563</v>
      </c>
      <c r="AB111" s="181">
        <v>1475161</v>
      </c>
      <c r="AC111" s="182">
        <v>2248055</v>
      </c>
      <c r="AD111" s="181">
        <v>2115978</v>
      </c>
      <c r="AE111" s="180">
        <v>564000</v>
      </c>
      <c r="AF111" s="180">
        <v>566000</v>
      </c>
      <c r="AG111" s="180">
        <v>593156</v>
      </c>
      <c r="AH111" s="180">
        <v>594254</v>
      </c>
      <c r="AI111" s="180">
        <v>458618</v>
      </c>
      <c r="AJ111" s="180">
        <v>464247</v>
      </c>
      <c r="AK111" s="180">
        <v>456219</v>
      </c>
      <c r="AL111" s="164">
        <v>454974</v>
      </c>
      <c r="AM111" s="183">
        <v>403096</v>
      </c>
      <c r="AN111" s="180">
        <v>419889</v>
      </c>
      <c r="AO111" s="180">
        <v>220073</v>
      </c>
      <c r="AP111" s="183">
        <v>282440</v>
      </c>
      <c r="AQ111" s="182">
        <v>404658</v>
      </c>
      <c r="AR111" s="184">
        <v>404447</v>
      </c>
    </row>
    <row r="112" spans="1:44">
      <c r="A112" s="178">
        <v>41</v>
      </c>
      <c r="B112" s="164" t="s">
        <v>132</v>
      </c>
      <c r="C112" s="164">
        <f t="shared" si="59"/>
        <v>5982</v>
      </c>
      <c r="D112" s="164">
        <f t="shared" si="60"/>
        <v>5505.55</v>
      </c>
      <c r="E112" s="164">
        <f t="shared" si="61"/>
        <v>5999.5730000000003</v>
      </c>
      <c r="F112" s="164">
        <f t="shared" si="62"/>
        <v>5912.2269999999999</v>
      </c>
      <c r="G112" s="164">
        <f t="shared" si="63"/>
        <v>8820.6880000000001</v>
      </c>
      <c r="H112" s="164">
        <f t="shared" si="64"/>
        <v>9481.8340000000007</v>
      </c>
      <c r="I112" s="164">
        <f t="shared" si="65"/>
        <v>8562.4480000000003</v>
      </c>
      <c r="J112" s="164">
        <f t="shared" si="66"/>
        <v>8858.5990000000002</v>
      </c>
      <c r="K112" s="164">
        <f t="shared" si="67"/>
        <v>8622.7360000000008</v>
      </c>
      <c r="L112" s="164">
        <f t="shared" si="68"/>
        <v>8821.93</v>
      </c>
      <c r="M112" s="164">
        <f t="shared" si="69"/>
        <v>5980.665</v>
      </c>
      <c r="N112" s="164">
        <f t="shared" si="70"/>
        <v>7026.33</v>
      </c>
      <c r="O112" s="164">
        <f t="shared" si="71"/>
        <v>9168.3970000000008</v>
      </c>
      <c r="P112" s="164">
        <f t="shared" si="72"/>
        <v>9611.5499999999993</v>
      </c>
      <c r="Q112" s="179">
        <v>5761000</v>
      </c>
      <c r="R112" s="180">
        <v>5279882</v>
      </c>
      <c r="S112" s="180">
        <v>5793165</v>
      </c>
      <c r="T112" s="180">
        <v>5700502</v>
      </c>
      <c r="U112" s="180">
        <v>8617448</v>
      </c>
      <c r="V112" s="180">
        <v>9267054</v>
      </c>
      <c r="W112" s="180">
        <v>8369398</v>
      </c>
      <c r="X112" s="180">
        <v>8659619</v>
      </c>
      <c r="Y112" s="180">
        <v>8423306</v>
      </c>
      <c r="Z112" s="180">
        <v>8640550</v>
      </c>
      <c r="AA112" s="181">
        <v>5869975</v>
      </c>
      <c r="AB112" s="181">
        <v>6904830</v>
      </c>
      <c r="AC112" s="182">
        <v>8964077</v>
      </c>
      <c r="AD112" s="181">
        <v>9411750</v>
      </c>
      <c r="AE112" s="180">
        <v>221000</v>
      </c>
      <c r="AF112" s="180">
        <v>225668</v>
      </c>
      <c r="AG112" s="180">
        <v>206408</v>
      </c>
      <c r="AH112" s="180">
        <v>211725</v>
      </c>
      <c r="AI112" s="180">
        <v>203240</v>
      </c>
      <c r="AJ112" s="180">
        <v>214780</v>
      </c>
      <c r="AK112" s="180">
        <v>193050</v>
      </c>
      <c r="AL112" s="164">
        <v>198980</v>
      </c>
      <c r="AM112" s="183">
        <v>199430</v>
      </c>
      <c r="AN112" s="180">
        <v>181380</v>
      </c>
      <c r="AO112" s="180">
        <v>110690</v>
      </c>
      <c r="AP112" s="183">
        <v>121500</v>
      </c>
      <c r="AQ112" s="182">
        <v>204320</v>
      </c>
      <c r="AR112" s="184">
        <v>199800</v>
      </c>
    </row>
    <row r="113" spans="1:44">
      <c r="A113" s="492" t="s">
        <v>415</v>
      </c>
      <c r="B113" s="494"/>
      <c r="C113" s="166">
        <f>SUM(C72:C112)</f>
        <v>120921</v>
      </c>
      <c r="D113" s="166">
        <f t="shared" ref="D113:P113" si="74">SUM(D72:D112)</f>
        <v>118170.53399999996</v>
      </c>
      <c r="E113" s="166">
        <f t="shared" si="74"/>
        <v>123638.72899999995</v>
      </c>
      <c r="F113" s="166">
        <f t="shared" si="74"/>
        <v>127711.10500000001</v>
      </c>
      <c r="G113" s="166">
        <f t="shared" si="74"/>
        <v>133255.97899999999</v>
      </c>
      <c r="H113" s="166">
        <f t="shared" si="74"/>
        <v>138753.79700000002</v>
      </c>
      <c r="I113" s="166">
        <f t="shared" si="74"/>
        <v>134166.17299999998</v>
      </c>
      <c r="J113" s="166">
        <f t="shared" si="74"/>
        <v>139045.98200000002</v>
      </c>
      <c r="K113" s="166">
        <f t="shared" si="74"/>
        <v>136962.77100000004</v>
      </c>
      <c r="L113" s="166">
        <f t="shared" si="74"/>
        <v>136507.073</v>
      </c>
      <c r="M113" s="166">
        <f t="shared" si="74"/>
        <v>75253.759203919428</v>
      </c>
      <c r="N113" s="166">
        <f t="shared" si="74"/>
        <v>84863.312999999995</v>
      </c>
      <c r="O113" s="166">
        <f t="shared" si="74"/>
        <v>114373.82784137849</v>
      </c>
      <c r="P113" s="166">
        <f t="shared" si="74"/>
        <v>122317.39400000001</v>
      </c>
      <c r="Q113" s="188">
        <v>110716000</v>
      </c>
      <c r="R113" s="188">
        <v>107920457</v>
      </c>
      <c r="S113" s="188">
        <v>113236006</v>
      </c>
      <c r="T113" s="188">
        <v>116788771</v>
      </c>
      <c r="U113" s="188">
        <v>121119150</v>
      </c>
      <c r="V113" s="188">
        <v>125377384</v>
      </c>
      <c r="W113" s="188">
        <v>121503794</v>
      </c>
      <c r="X113" s="188">
        <v>126242450</v>
      </c>
      <c r="Y113" s="188">
        <f>SUM(Y72:Y112)</f>
        <v>124773200</v>
      </c>
      <c r="Z113" s="188">
        <f>SUM(Z72:Z112)</f>
        <v>124668178</v>
      </c>
      <c r="AA113" s="188">
        <v>71524173</v>
      </c>
      <c r="AB113" s="188">
        <v>79497638</v>
      </c>
      <c r="AC113" s="189">
        <f>SUM(AC72:AC112)</f>
        <v>103466597.72690716</v>
      </c>
      <c r="AD113" s="188">
        <v>110848116</v>
      </c>
      <c r="AE113" s="188">
        <v>12966000</v>
      </c>
      <c r="AF113" s="188">
        <v>13344380</v>
      </c>
      <c r="AG113" s="188">
        <v>12875203</v>
      </c>
      <c r="AH113" s="188">
        <v>13482980</v>
      </c>
      <c r="AI113" s="188">
        <v>12136829</v>
      </c>
      <c r="AJ113" s="188">
        <v>13376413</v>
      </c>
      <c r="AK113" s="188">
        <v>12662379</v>
      </c>
      <c r="AL113" s="166">
        <v>12803532</v>
      </c>
      <c r="AM113" s="190">
        <v>12189571</v>
      </c>
      <c r="AN113" s="188">
        <v>11838895</v>
      </c>
      <c r="AO113" s="188">
        <v>6517126.2039194368</v>
      </c>
      <c r="AP113" s="190">
        <v>7495307</v>
      </c>
      <c r="AQ113" s="191">
        <f>SUM(AQ72:AQ112)</f>
        <v>10907230.114471341</v>
      </c>
      <c r="AR113" s="192">
        <v>11469278</v>
      </c>
    </row>
    <row r="114" spans="1:44">
      <c r="A114" s="165" t="s">
        <v>416</v>
      </c>
      <c r="B114" s="165"/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5"/>
      <c r="Z114" s="165"/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65"/>
      <c r="AK114" s="165"/>
      <c r="AL114" s="165"/>
      <c r="AM114" s="165"/>
      <c r="AN114" s="165"/>
      <c r="AO114" s="165"/>
      <c r="AP114" s="165"/>
      <c r="AQ114" s="165"/>
      <c r="AR114" s="165"/>
    </row>
  </sheetData>
  <mergeCells count="3">
    <mergeCell ref="A70:A71"/>
    <mergeCell ref="B70:B71"/>
    <mergeCell ref="A113:B113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D140"/>
  <sheetViews>
    <sheetView zoomScaleNormal="100" workbookViewId="0">
      <pane xSplit="1" ySplit="5" topLeftCell="AO6" activePane="bottomRight" state="frozen"/>
      <selection pane="topRight" activeCell="B1" sqref="B1"/>
      <selection pane="bottomLeft" activeCell="A6" sqref="A6"/>
      <selection pane="bottomRight" activeCell="BD20" sqref="BD20"/>
    </sheetView>
  </sheetViews>
  <sheetFormatPr defaultRowHeight="12.75"/>
  <cols>
    <col min="1" max="1" width="11.875" style="24" customWidth="1"/>
    <col min="2" max="56" width="9.75" style="24" customWidth="1"/>
    <col min="57" max="258" width="8.875" style="24"/>
    <col min="259" max="259" width="3" style="24" customWidth="1"/>
    <col min="260" max="260" width="10.875" style="24" customWidth="1"/>
    <col min="261" max="261" width="9.125" style="24" bestFit="1" customWidth="1"/>
    <col min="262" max="299" width="8.875" style="24"/>
    <col min="300" max="300" width="9.125" style="24" bestFit="1" customWidth="1"/>
    <col min="301" max="514" width="8.875" style="24"/>
    <col min="515" max="515" width="3" style="24" customWidth="1"/>
    <col min="516" max="516" width="10.875" style="24" customWidth="1"/>
    <col min="517" max="517" width="9.125" style="24" bestFit="1" customWidth="1"/>
    <col min="518" max="555" width="8.875" style="24"/>
    <col min="556" max="556" width="9.125" style="24" bestFit="1" customWidth="1"/>
    <col min="557" max="770" width="8.875" style="24"/>
    <col min="771" max="771" width="3" style="24" customWidth="1"/>
    <col min="772" max="772" width="10.875" style="24" customWidth="1"/>
    <col min="773" max="773" width="9.125" style="24" bestFit="1" customWidth="1"/>
    <col min="774" max="811" width="8.875" style="24"/>
    <col min="812" max="812" width="9.125" style="24" bestFit="1" customWidth="1"/>
    <col min="813" max="1026" width="8.875" style="24"/>
    <col min="1027" max="1027" width="3" style="24" customWidth="1"/>
    <col min="1028" max="1028" width="10.875" style="24" customWidth="1"/>
    <col min="1029" max="1029" width="9.125" style="24" bestFit="1" customWidth="1"/>
    <col min="1030" max="1067" width="8.875" style="24"/>
    <col min="1068" max="1068" width="9.125" style="24" bestFit="1" customWidth="1"/>
    <col min="1069" max="1282" width="8.875" style="24"/>
    <col min="1283" max="1283" width="3" style="24" customWidth="1"/>
    <col min="1284" max="1284" width="10.875" style="24" customWidth="1"/>
    <col min="1285" max="1285" width="9.125" style="24" bestFit="1" customWidth="1"/>
    <col min="1286" max="1323" width="8.875" style="24"/>
    <col min="1324" max="1324" width="9.125" style="24" bestFit="1" customWidth="1"/>
    <col min="1325" max="1538" width="8.875" style="24"/>
    <col min="1539" max="1539" width="3" style="24" customWidth="1"/>
    <col min="1540" max="1540" width="10.875" style="24" customWidth="1"/>
    <col min="1541" max="1541" width="9.125" style="24" bestFit="1" customWidth="1"/>
    <col min="1542" max="1579" width="8.875" style="24"/>
    <col min="1580" max="1580" width="9.125" style="24" bestFit="1" customWidth="1"/>
    <col min="1581" max="1794" width="8.875" style="24"/>
    <col min="1795" max="1795" width="3" style="24" customWidth="1"/>
    <col min="1796" max="1796" width="10.875" style="24" customWidth="1"/>
    <col min="1797" max="1797" width="9.125" style="24" bestFit="1" customWidth="1"/>
    <col min="1798" max="1835" width="8.875" style="24"/>
    <col min="1836" max="1836" width="9.125" style="24" bestFit="1" customWidth="1"/>
    <col min="1837" max="2050" width="8.875" style="24"/>
    <col min="2051" max="2051" width="3" style="24" customWidth="1"/>
    <col min="2052" max="2052" width="10.875" style="24" customWidth="1"/>
    <col min="2053" max="2053" width="9.125" style="24" bestFit="1" customWidth="1"/>
    <col min="2054" max="2091" width="8.875" style="24"/>
    <col min="2092" max="2092" width="9.125" style="24" bestFit="1" customWidth="1"/>
    <col min="2093" max="2306" width="8.875" style="24"/>
    <col min="2307" max="2307" width="3" style="24" customWidth="1"/>
    <col min="2308" max="2308" width="10.875" style="24" customWidth="1"/>
    <col min="2309" max="2309" width="9.125" style="24" bestFit="1" customWidth="1"/>
    <col min="2310" max="2347" width="8.875" style="24"/>
    <col min="2348" max="2348" width="9.125" style="24" bestFit="1" customWidth="1"/>
    <col min="2349" max="2562" width="8.875" style="24"/>
    <col min="2563" max="2563" width="3" style="24" customWidth="1"/>
    <col min="2564" max="2564" width="10.875" style="24" customWidth="1"/>
    <col min="2565" max="2565" width="9.125" style="24" bestFit="1" customWidth="1"/>
    <col min="2566" max="2603" width="8.875" style="24"/>
    <col min="2604" max="2604" width="9.125" style="24" bestFit="1" customWidth="1"/>
    <col min="2605" max="2818" width="8.875" style="24"/>
    <col min="2819" max="2819" width="3" style="24" customWidth="1"/>
    <col min="2820" max="2820" width="10.875" style="24" customWidth="1"/>
    <col min="2821" max="2821" width="9.125" style="24" bestFit="1" customWidth="1"/>
    <col min="2822" max="2859" width="8.875" style="24"/>
    <col min="2860" max="2860" width="9.125" style="24" bestFit="1" customWidth="1"/>
    <col min="2861" max="3074" width="8.875" style="24"/>
    <col min="3075" max="3075" width="3" style="24" customWidth="1"/>
    <col min="3076" max="3076" width="10.875" style="24" customWidth="1"/>
    <col min="3077" max="3077" width="9.125" style="24" bestFit="1" customWidth="1"/>
    <col min="3078" max="3115" width="8.875" style="24"/>
    <col min="3116" max="3116" width="9.125" style="24" bestFit="1" customWidth="1"/>
    <col min="3117" max="3330" width="8.875" style="24"/>
    <col min="3331" max="3331" width="3" style="24" customWidth="1"/>
    <col min="3332" max="3332" width="10.875" style="24" customWidth="1"/>
    <col min="3333" max="3333" width="9.125" style="24" bestFit="1" customWidth="1"/>
    <col min="3334" max="3371" width="8.875" style="24"/>
    <col min="3372" max="3372" width="9.125" style="24" bestFit="1" customWidth="1"/>
    <col min="3373" max="3586" width="8.875" style="24"/>
    <col min="3587" max="3587" width="3" style="24" customWidth="1"/>
    <col min="3588" max="3588" width="10.875" style="24" customWidth="1"/>
    <col min="3589" max="3589" width="9.125" style="24" bestFit="1" customWidth="1"/>
    <col min="3590" max="3627" width="8.875" style="24"/>
    <col min="3628" max="3628" width="9.125" style="24" bestFit="1" customWidth="1"/>
    <col min="3629" max="3842" width="8.875" style="24"/>
    <col min="3843" max="3843" width="3" style="24" customWidth="1"/>
    <col min="3844" max="3844" width="10.875" style="24" customWidth="1"/>
    <col min="3845" max="3845" width="9.125" style="24" bestFit="1" customWidth="1"/>
    <col min="3846" max="3883" width="8.875" style="24"/>
    <col min="3884" max="3884" width="9.125" style="24" bestFit="1" customWidth="1"/>
    <col min="3885" max="4098" width="8.875" style="24"/>
    <col min="4099" max="4099" width="3" style="24" customWidth="1"/>
    <col min="4100" max="4100" width="10.875" style="24" customWidth="1"/>
    <col min="4101" max="4101" width="9.125" style="24" bestFit="1" customWidth="1"/>
    <col min="4102" max="4139" width="8.875" style="24"/>
    <col min="4140" max="4140" width="9.125" style="24" bestFit="1" customWidth="1"/>
    <col min="4141" max="4354" width="8.875" style="24"/>
    <col min="4355" max="4355" width="3" style="24" customWidth="1"/>
    <col min="4356" max="4356" width="10.875" style="24" customWidth="1"/>
    <col min="4357" max="4357" width="9.125" style="24" bestFit="1" customWidth="1"/>
    <col min="4358" max="4395" width="8.875" style="24"/>
    <col min="4396" max="4396" width="9.125" style="24" bestFit="1" customWidth="1"/>
    <col min="4397" max="4610" width="8.875" style="24"/>
    <col min="4611" max="4611" width="3" style="24" customWidth="1"/>
    <col min="4612" max="4612" width="10.875" style="24" customWidth="1"/>
    <col min="4613" max="4613" width="9.125" style="24" bestFit="1" customWidth="1"/>
    <col min="4614" max="4651" width="8.875" style="24"/>
    <col min="4652" max="4652" width="9.125" style="24" bestFit="1" customWidth="1"/>
    <col min="4653" max="4866" width="8.875" style="24"/>
    <col min="4867" max="4867" width="3" style="24" customWidth="1"/>
    <col min="4868" max="4868" width="10.875" style="24" customWidth="1"/>
    <col min="4869" max="4869" width="9.125" style="24" bestFit="1" customWidth="1"/>
    <col min="4870" max="4907" width="8.875" style="24"/>
    <col min="4908" max="4908" width="9.125" style="24" bestFit="1" customWidth="1"/>
    <col min="4909" max="5122" width="8.875" style="24"/>
    <col min="5123" max="5123" width="3" style="24" customWidth="1"/>
    <col min="5124" max="5124" width="10.875" style="24" customWidth="1"/>
    <col min="5125" max="5125" width="9.125" style="24" bestFit="1" customWidth="1"/>
    <col min="5126" max="5163" width="8.875" style="24"/>
    <col min="5164" max="5164" width="9.125" style="24" bestFit="1" customWidth="1"/>
    <col min="5165" max="5378" width="8.875" style="24"/>
    <col min="5379" max="5379" width="3" style="24" customWidth="1"/>
    <col min="5380" max="5380" width="10.875" style="24" customWidth="1"/>
    <col min="5381" max="5381" width="9.125" style="24" bestFit="1" customWidth="1"/>
    <col min="5382" max="5419" width="8.875" style="24"/>
    <col min="5420" max="5420" width="9.125" style="24" bestFit="1" customWidth="1"/>
    <col min="5421" max="5634" width="8.875" style="24"/>
    <col min="5635" max="5635" width="3" style="24" customWidth="1"/>
    <col min="5636" max="5636" width="10.875" style="24" customWidth="1"/>
    <col min="5637" max="5637" width="9.125" style="24" bestFit="1" customWidth="1"/>
    <col min="5638" max="5675" width="8.875" style="24"/>
    <col min="5676" max="5676" width="9.125" style="24" bestFit="1" customWidth="1"/>
    <col min="5677" max="5890" width="8.875" style="24"/>
    <col min="5891" max="5891" width="3" style="24" customWidth="1"/>
    <col min="5892" max="5892" width="10.875" style="24" customWidth="1"/>
    <col min="5893" max="5893" width="9.125" style="24" bestFit="1" customWidth="1"/>
    <col min="5894" max="5931" width="8.875" style="24"/>
    <col min="5932" max="5932" width="9.125" style="24" bestFit="1" customWidth="1"/>
    <col min="5933" max="6146" width="8.875" style="24"/>
    <col min="6147" max="6147" width="3" style="24" customWidth="1"/>
    <col min="6148" max="6148" width="10.875" style="24" customWidth="1"/>
    <col min="6149" max="6149" width="9.125" style="24" bestFit="1" customWidth="1"/>
    <col min="6150" max="6187" width="8.875" style="24"/>
    <col min="6188" max="6188" width="9.125" style="24" bestFit="1" customWidth="1"/>
    <col min="6189" max="6402" width="8.875" style="24"/>
    <col min="6403" max="6403" width="3" style="24" customWidth="1"/>
    <col min="6404" max="6404" width="10.875" style="24" customWidth="1"/>
    <col min="6405" max="6405" width="9.125" style="24" bestFit="1" customWidth="1"/>
    <col min="6406" max="6443" width="8.875" style="24"/>
    <col min="6444" max="6444" width="9.125" style="24" bestFit="1" customWidth="1"/>
    <col min="6445" max="6658" width="8.875" style="24"/>
    <col min="6659" max="6659" width="3" style="24" customWidth="1"/>
    <col min="6660" max="6660" width="10.875" style="24" customWidth="1"/>
    <col min="6661" max="6661" width="9.125" style="24" bestFit="1" customWidth="1"/>
    <col min="6662" max="6699" width="8.875" style="24"/>
    <col min="6700" max="6700" width="9.125" style="24" bestFit="1" customWidth="1"/>
    <col min="6701" max="6914" width="8.875" style="24"/>
    <col min="6915" max="6915" width="3" style="24" customWidth="1"/>
    <col min="6916" max="6916" width="10.875" style="24" customWidth="1"/>
    <col min="6917" max="6917" width="9.125" style="24" bestFit="1" customWidth="1"/>
    <col min="6918" max="6955" width="8.875" style="24"/>
    <col min="6956" max="6956" width="9.125" style="24" bestFit="1" customWidth="1"/>
    <col min="6957" max="7170" width="8.875" style="24"/>
    <col min="7171" max="7171" width="3" style="24" customWidth="1"/>
    <col min="7172" max="7172" width="10.875" style="24" customWidth="1"/>
    <col min="7173" max="7173" width="9.125" style="24" bestFit="1" customWidth="1"/>
    <col min="7174" max="7211" width="8.875" style="24"/>
    <col min="7212" max="7212" width="9.125" style="24" bestFit="1" customWidth="1"/>
    <col min="7213" max="7426" width="8.875" style="24"/>
    <col min="7427" max="7427" width="3" style="24" customWidth="1"/>
    <col min="7428" max="7428" width="10.875" style="24" customWidth="1"/>
    <col min="7429" max="7429" width="9.125" style="24" bestFit="1" customWidth="1"/>
    <col min="7430" max="7467" width="8.875" style="24"/>
    <col min="7468" max="7468" width="9.125" style="24" bestFit="1" customWidth="1"/>
    <col min="7469" max="7682" width="8.875" style="24"/>
    <col min="7683" max="7683" width="3" style="24" customWidth="1"/>
    <col min="7684" max="7684" width="10.875" style="24" customWidth="1"/>
    <col min="7685" max="7685" width="9.125" style="24" bestFit="1" customWidth="1"/>
    <col min="7686" max="7723" width="8.875" style="24"/>
    <col min="7724" max="7724" width="9.125" style="24" bestFit="1" customWidth="1"/>
    <col min="7725" max="7938" width="8.875" style="24"/>
    <col min="7939" max="7939" width="3" style="24" customWidth="1"/>
    <col min="7940" max="7940" width="10.875" style="24" customWidth="1"/>
    <col min="7941" max="7941" width="9.125" style="24" bestFit="1" customWidth="1"/>
    <col min="7942" max="7979" width="8.875" style="24"/>
    <col min="7980" max="7980" width="9.125" style="24" bestFit="1" customWidth="1"/>
    <col min="7981" max="8194" width="8.875" style="24"/>
    <col min="8195" max="8195" width="3" style="24" customWidth="1"/>
    <col min="8196" max="8196" width="10.875" style="24" customWidth="1"/>
    <col min="8197" max="8197" width="9.125" style="24" bestFit="1" customWidth="1"/>
    <col min="8198" max="8235" width="8.875" style="24"/>
    <col min="8236" max="8236" width="9.125" style="24" bestFit="1" customWidth="1"/>
    <col min="8237" max="8450" width="8.875" style="24"/>
    <col min="8451" max="8451" width="3" style="24" customWidth="1"/>
    <col min="8452" max="8452" width="10.875" style="24" customWidth="1"/>
    <col min="8453" max="8453" width="9.125" style="24" bestFit="1" customWidth="1"/>
    <col min="8454" max="8491" width="8.875" style="24"/>
    <col min="8492" max="8492" width="9.125" style="24" bestFit="1" customWidth="1"/>
    <col min="8493" max="8706" width="8.875" style="24"/>
    <col min="8707" max="8707" width="3" style="24" customWidth="1"/>
    <col min="8708" max="8708" width="10.875" style="24" customWidth="1"/>
    <col min="8709" max="8709" width="9.125" style="24" bestFit="1" customWidth="1"/>
    <col min="8710" max="8747" width="8.875" style="24"/>
    <col min="8748" max="8748" width="9.125" style="24" bestFit="1" customWidth="1"/>
    <col min="8749" max="8962" width="8.875" style="24"/>
    <col min="8963" max="8963" width="3" style="24" customWidth="1"/>
    <col min="8964" max="8964" width="10.875" style="24" customWidth="1"/>
    <col min="8965" max="8965" width="9.125" style="24" bestFit="1" customWidth="1"/>
    <col min="8966" max="9003" width="8.875" style="24"/>
    <col min="9004" max="9004" width="9.125" style="24" bestFit="1" customWidth="1"/>
    <col min="9005" max="9218" width="8.875" style="24"/>
    <col min="9219" max="9219" width="3" style="24" customWidth="1"/>
    <col min="9220" max="9220" width="10.875" style="24" customWidth="1"/>
    <col min="9221" max="9221" width="9.125" style="24" bestFit="1" customWidth="1"/>
    <col min="9222" max="9259" width="8.875" style="24"/>
    <col min="9260" max="9260" width="9.125" style="24" bestFit="1" customWidth="1"/>
    <col min="9261" max="9474" width="8.875" style="24"/>
    <col min="9475" max="9475" width="3" style="24" customWidth="1"/>
    <col min="9476" max="9476" width="10.875" style="24" customWidth="1"/>
    <col min="9477" max="9477" width="9.125" style="24" bestFit="1" customWidth="1"/>
    <col min="9478" max="9515" width="8.875" style="24"/>
    <col min="9516" max="9516" width="9.125" style="24" bestFit="1" customWidth="1"/>
    <col min="9517" max="9730" width="8.875" style="24"/>
    <col min="9731" max="9731" width="3" style="24" customWidth="1"/>
    <col min="9732" max="9732" width="10.875" style="24" customWidth="1"/>
    <col min="9733" max="9733" width="9.125" style="24" bestFit="1" customWidth="1"/>
    <col min="9734" max="9771" width="8.875" style="24"/>
    <col min="9772" max="9772" width="9.125" style="24" bestFit="1" customWidth="1"/>
    <col min="9773" max="9986" width="8.875" style="24"/>
    <col min="9987" max="9987" width="3" style="24" customWidth="1"/>
    <col min="9988" max="9988" width="10.875" style="24" customWidth="1"/>
    <col min="9989" max="9989" width="9.125" style="24" bestFit="1" customWidth="1"/>
    <col min="9990" max="10027" width="8.875" style="24"/>
    <col min="10028" max="10028" width="9.125" style="24" bestFit="1" customWidth="1"/>
    <col min="10029" max="10242" width="8.875" style="24"/>
    <col min="10243" max="10243" width="3" style="24" customWidth="1"/>
    <col min="10244" max="10244" width="10.875" style="24" customWidth="1"/>
    <col min="10245" max="10245" width="9.125" style="24" bestFit="1" customWidth="1"/>
    <col min="10246" max="10283" width="8.875" style="24"/>
    <col min="10284" max="10284" width="9.125" style="24" bestFit="1" customWidth="1"/>
    <col min="10285" max="10498" width="8.875" style="24"/>
    <col min="10499" max="10499" width="3" style="24" customWidth="1"/>
    <col min="10500" max="10500" width="10.875" style="24" customWidth="1"/>
    <col min="10501" max="10501" width="9.125" style="24" bestFit="1" customWidth="1"/>
    <col min="10502" max="10539" width="8.875" style="24"/>
    <col min="10540" max="10540" width="9.125" style="24" bestFit="1" customWidth="1"/>
    <col min="10541" max="10754" width="8.875" style="24"/>
    <col min="10755" max="10755" width="3" style="24" customWidth="1"/>
    <col min="10756" max="10756" width="10.875" style="24" customWidth="1"/>
    <col min="10757" max="10757" width="9.125" style="24" bestFit="1" customWidth="1"/>
    <col min="10758" max="10795" width="8.875" style="24"/>
    <col min="10796" max="10796" width="9.125" style="24" bestFit="1" customWidth="1"/>
    <col min="10797" max="11010" width="8.875" style="24"/>
    <col min="11011" max="11011" width="3" style="24" customWidth="1"/>
    <col min="11012" max="11012" width="10.875" style="24" customWidth="1"/>
    <col min="11013" max="11013" width="9.125" style="24" bestFit="1" customWidth="1"/>
    <col min="11014" max="11051" width="8.875" style="24"/>
    <col min="11052" max="11052" width="9.125" style="24" bestFit="1" customWidth="1"/>
    <col min="11053" max="11266" width="8.875" style="24"/>
    <col min="11267" max="11267" width="3" style="24" customWidth="1"/>
    <col min="11268" max="11268" width="10.875" style="24" customWidth="1"/>
    <col min="11269" max="11269" width="9.125" style="24" bestFit="1" customWidth="1"/>
    <col min="11270" max="11307" width="8.875" style="24"/>
    <col min="11308" max="11308" width="9.125" style="24" bestFit="1" customWidth="1"/>
    <col min="11309" max="11522" width="8.875" style="24"/>
    <col min="11523" max="11523" width="3" style="24" customWidth="1"/>
    <col min="11524" max="11524" width="10.875" style="24" customWidth="1"/>
    <col min="11525" max="11525" width="9.125" style="24" bestFit="1" customWidth="1"/>
    <col min="11526" max="11563" width="8.875" style="24"/>
    <col min="11564" max="11564" width="9.125" style="24" bestFit="1" customWidth="1"/>
    <col min="11565" max="11778" width="8.875" style="24"/>
    <col min="11779" max="11779" width="3" style="24" customWidth="1"/>
    <col min="11780" max="11780" width="10.875" style="24" customWidth="1"/>
    <col min="11781" max="11781" width="9.125" style="24" bestFit="1" customWidth="1"/>
    <col min="11782" max="11819" width="8.875" style="24"/>
    <col min="11820" max="11820" width="9.125" style="24" bestFit="1" customWidth="1"/>
    <col min="11821" max="12034" width="8.875" style="24"/>
    <col min="12035" max="12035" width="3" style="24" customWidth="1"/>
    <col min="12036" max="12036" width="10.875" style="24" customWidth="1"/>
    <col min="12037" max="12037" width="9.125" style="24" bestFit="1" customWidth="1"/>
    <col min="12038" max="12075" width="8.875" style="24"/>
    <col min="12076" max="12076" width="9.125" style="24" bestFit="1" customWidth="1"/>
    <col min="12077" max="12290" width="8.875" style="24"/>
    <col min="12291" max="12291" width="3" style="24" customWidth="1"/>
    <col min="12292" max="12292" width="10.875" style="24" customWidth="1"/>
    <col min="12293" max="12293" width="9.125" style="24" bestFit="1" customWidth="1"/>
    <col min="12294" max="12331" width="8.875" style="24"/>
    <col min="12332" max="12332" width="9.125" style="24" bestFit="1" customWidth="1"/>
    <col min="12333" max="12546" width="8.875" style="24"/>
    <col min="12547" max="12547" width="3" style="24" customWidth="1"/>
    <col min="12548" max="12548" width="10.875" style="24" customWidth="1"/>
    <col min="12549" max="12549" width="9.125" style="24" bestFit="1" customWidth="1"/>
    <col min="12550" max="12587" width="8.875" style="24"/>
    <col min="12588" max="12588" width="9.125" style="24" bestFit="1" customWidth="1"/>
    <col min="12589" max="12802" width="8.875" style="24"/>
    <col min="12803" max="12803" width="3" style="24" customWidth="1"/>
    <col min="12804" max="12804" width="10.875" style="24" customWidth="1"/>
    <col min="12805" max="12805" width="9.125" style="24" bestFit="1" customWidth="1"/>
    <col min="12806" max="12843" width="8.875" style="24"/>
    <col min="12844" max="12844" width="9.125" style="24" bestFit="1" customWidth="1"/>
    <col min="12845" max="13058" width="8.875" style="24"/>
    <col min="13059" max="13059" width="3" style="24" customWidth="1"/>
    <col min="13060" max="13060" width="10.875" style="24" customWidth="1"/>
    <col min="13061" max="13061" width="9.125" style="24" bestFit="1" customWidth="1"/>
    <col min="13062" max="13099" width="8.875" style="24"/>
    <col min="13100" max="13100" width="9.125" style="24" bestFit="1" customWidth="1"/>
    <col min="13101" max="13314" width="8.875" style="24"/>
    <col min="13315" max="13315" width="3" style="24" customWidth="1"/>
    <col min="13316" max="13316" width="10.875" style="24" customWidth="1"/>
    <col min="13317" max="13317" width="9.125" style="24" bestFit="1" customWidth="1"/>
    <col min="13318" max="13355" width="8.875" style="24"/>
    <col min="13356" max="13356" width="9.125" style="24" bestFit="1" customWidth="1"/>
    <col min="13357" max="13570" width="8.875" style="24"/>
    <col min="13571" max="13571" width="3" style="24" customWidth="1"/>
    <col min="13572" max="13572" width="10.875" style="24" customWidth="1"/>
    <col min="13573" max="13573" width="9.125" style="24" bestFit="1" customWidth="1"/>
    <col min="13574" max="13611" width="8.875" style="24"/>
    <col min="13612" max="13612" width="9.125" style="24" bestFit="1" customWidth="1"/>
    <col min="13613" max="13826" width="8.875" style="24"/>
    <col min="13827" max="13827" width="3" style="24" customWidth="1"/>
    <col min="13828" max="13828" width="10.875" style="24" customWidth="1"/>
    <col min="13829" max="13829" width="9.125" style="24" bestFit="1" customWidth="1"/>
    <col min="13830" max="13867" width="8.875" style="24"/>
    <col min="13868" max="13868" width="9.125" style="24" bestFit="1" customWidth="1"/>
    <col min="13869" max="14082" width="8.875" style="24"/>
    <col min="14083" max="14083" width="3" style="24" customWidth="1"/>
    <col min="14084" max="14084" width="10.875" style="24" customWidth="1"/>
    <col min="14085" max="14085" width="9.125" style="24" bestFit="1" customWidth="1"/>
    <col min="14086" max="14123" width="8.875" style="24"/>
    <col min="14124" max="14124" width="9.125" style="24" bestFit="1" customWidth="1"/>
    <col min="14125" max="14338" width="8.875" style="24"/>
    <col min="14339" max="14339" width="3" style="24" customWidth="1"/>
    <col min="14340" max="14340" width="10.875" style="24" customWidth="1"/>
    <col min="14341" max="14341" width="9.125" style="24" bestFit="1" customWidth="1"/>
    <col min="14342" max="14379" width="8.875" style="24"/>
    <col min="14380" max="14380" width="9.125" style="24" bestFit="1" customWidth="1"/>
    <col min="14381" max="14594" width="8.875" style="24"/>
    <col min="14595" max="14595" width="3" style="24" customWidth="1"/>
    <col min="14596" max="14596" width="10.875" style="24" customWidth="1"/>
    <col min="14597" max="14597" width="9.125" style="24" bestFit="1" customWidth="1"/>
    <col min="14598" max="14635" width="8.875" style="24"/>
    <col min="14636" max="14636" width="9.125" style="24" bestFit="1" customWidth="1"/>
    <col min="14637" max="14850" width="8.875" style="24"/>
    <col min="14851" max="14851" width="3" style="24" customWidth="1"/>
    <col min="14852" max="14852" width="10.875" style="24" customWidth="1"/>
    <col min="14853" max="14853" width="9.125" style="24" bestFit="1" customWidth="1"/>
    <col min="14854" max="14891" width="8.875" style="24"/>
    <col min="14892" max="14892" width="9.125" style="24" bestFit="1" customWidth="1"/>
    <col min="14893" max="15106" width="8.875" style="24"/>
    <col min="15107" max="15107" width="3" style="24" customWidth="1"/>
    <col min="15108" max="15108" width="10.875" style="24" customWidth="1"/>
    <col min="15109" max="15109" width="9.125" style="24" bestFit="1" customWidth="1"/>
    <col min="15110" max="15147" width="8.875" style="24"/>
    <col min="15148" max="15148" width="9.125" style="24" bestFit="1" customWidth="1"/>
    <col min="15149" max="15362" width="8.875" style="24"/>
    <col min="15363" max="15363" width="3" style="24" customWidth="1"/>
    <col min="15364" max="15364" width="10.875" style="24" customWidth="1"/>
    <col min="15365" max="15365" width="9.125" style="24" bestFit="1" customWidth="1"/>
    <col min="15366" max="15403" width="8.875" style="24"/>
    <col min="15404" max="15404" width="9.125" style="24" bestFit="1" customWidth="1"/>
    <col min="15405" max="15618" width="8.875" style="24"/>
    <col min="15619" max="15619" width="3" style="24" customWidth="1"/>
    <col min="15620" max="15620" width="10.875" style="24" customWidth="1"/>
    <col min="15621" max="15621" width="9.125" style="24" bestFit="1" customWidth="1"/>
    <col min="15622" max="15659" width="8.875" style="24"/>
    <col min="15660" max="15660" width="9.125" style="24" bestFit="1" customWidth="1"/>
    <col min="15661" max="15874" width="8.875" style="24"/>
    <col min="15875" max="15875" width="3" style="24" customWidth="1"/>
    <col min="15876" max="15876" width="10.875" style="24" customWidth="1"/>
    <col min="15877" max="15877" width="9.125" style="24" bestFit="1" customWidth="1"/>
    <col min="15878" max="15915" width="8.875" style="24"/>
    <col min="15916" max="15916" width="9.125" style="24" bestFit="1" customWidth="1"/>
    <col min="15917" max="16130" width="8.875" style="24"/>
    <col min="16131" max="16131" width="3" style="24" customWidth="1"/>
    <col min="16132" max="16132" width="10.875" style="24" customWidth="1"/>
    <col min="16133" max="16133" width="9.125" style="24" bestFit="1" customWidth="1"/>
    <col min="16134" max="16171" width="8.875" style="24"/>
    <col min="16172" max="16172" width="9.125" style="24" bestFit="1" customWidth="1"/>
    <col min="16173" max="16382" width="8.875" style="24"/>
    <col min="16383" max="16384" width="8.875" style="24" customWidth="1"/>
  </cols>
  <sheetData>
    <row r="1" spans="1:56" ht="13.5">
      <c r="A1" s="37" t="s">
        <v>748</v>
      </c>
      <c r="B1" s="37"/>
      <c r="C1" s="37"/>
      <c r="D1" s="106"/>
      <c r="E1" s="106"/>
      <c r="F1" s="106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8" t="s">
        <v>344</v>
      </c>
      <c r="AC1" s="108" t="s">
        <v>344</v>
      </c>
      <c r="AD1" s="108" t="s">
        <v>344</v>
      </c>
      <c r="AE1" s="108" t="s">
        <v>344</v>
      </c>
      <c r="AF1" s="107"/>
      <c r="AG1" s="108" t="s">
        <v>344</v>
      </c>
      <c r="AH1" s="108" t="s">
        <v>344</v>
      </c>
      <c r="AI1" s="108" t="s">
        <v>344</v>
      </c>
      <c r="AJ1" s="108" t="s">
        <v>344</v>
      </c>
      <c r="AK1" s="107"/>
      <c r="AL1" s="108" t="s">
        <v>344</v>
      </c>
      <c r="AM1" s="108" t="s">
        <v>344</v>
      </c>
      <c r="AN1" s="108" t="s">
        <v>344</v>
      </c>
      <c r="AO1" s="108" t="s">
        <v>344</v>
      </c>
      <c r="AP1" s="107"/>
      <c r="AQ1" s="108" t="s">
        <v>344</v>
      </c>
      <c r="AR1" s="108" t="s">
        <v>344</v>
      </c>
      <c r="AS1" s="108" t="s">
        <v>344</v>
      </c>
      <c r="AT1" s="108" t="s">
        <v>344</v>
      </c>
      <c r="AU1" s="109"/>
      <c r="AV1" s="108" t="s">
        <v>344</v>
      </c>
      <c r="AW1" s="108" t="s">
        <v>344</v>
      </c>
      <c r="AX1" s="108" t="s">
        <v>344</v>
      </c>
      <c r="AY1" s="108" t="s">
        <v>344</v>
      </c>
      <c r="AZ1" s="109"/>
      <c r="BA1" s="109"/>
      <c r="BB1" s="109"/>
      <c r="BC1" s="109"/>
      <c r="BD1" s="109" t="s">
        <v>145</v>
      </c>
    </row>
    <row r="2" spans="1:56" ht="13.5">
      <c r="A2" s="37"/>
      <c r="B2" s="110" t="s">
        <v>345</v>
      </c>
      <c r="C2" s="110" t="s">
        <v>346</v>
      </c>
      <c r="D2" s="110" t="s">
        <v>346</v>
      </c>
      <c r="E2" s="110" t="s">
        <v>346</v>
      </c>
      <c r="F2" s="110" t="s">
        <v>346</v>
      </c>
      <c r="G2" s="110" t="s">
        <v>345</v>
      </c>
      <c r="H2" s="110" t="s">
        <v>346</v>
      </c>
      <c r="I2" s="110" t="s">
        <v>346</v>
      </c>
      <c r="J2" s="110" t="s">
        <v>346</v>
      </c>
      <c r="K2" s="110" t="s">
        <v>346</v>
      </c>
      <c r="L2" s="110" t="s">
        <v>345</v>
      </c>
      <c r="M2" s="110" t="s">
        <v>346</v>
      </c>
      <c r="N2" s="110" t="s">
        <v>346</v>
      </c>
      <c r="O2" s="110" t="s">
        <v>346</v>
      </c>
      <c r="P2" s="110" t="s">
        <v>346</v>
      </c>
      <c r="Q2" s="110" t="s">
        <v>345</v>
      </c>
      <c r="R2" s="110" t="s">
        <v>346</v>
      </c>
      <c r="S2" s="110" t="s">
        <v>346</v>
      </c>
      <c r="T2" s="110" t="s">
        <v>346</v>
      </c>
      <c r="U2" s="110" t="s">
        <v>346</v>
      </c>
      <c r="V2" s="110" t="s">
        <v>345</v>
      </c>
      <c r="W2" s="110" t="s">
        <v>346</v>
      </c>
      <c r="X2" s="110" t="s">
        <v>346</v>
      </c>
      <c r="Y2" s="110" t="s">
        <v>346</v>
      </c>
      <c r="Z2" s="110" t="s">
        <v>346</v>
      </c>
      <c r="AA2" s="111" t="s">
        <v>347</v>
      </c>
      <c r="AB2" s="110" t="s">
        <v>346</v>
      </c>
      <c r="AC2" s="110" t="s">
        <v>346</v>
      </c>
      <c r="AD2" s="110" t="s">
        <v>346</v>
      </c>
      <c r="AE2" s="110" t="s">
        <v>346</v>
      </c>
      <c r="AF2" s="112" t="s">
        <v>347</v>
      </c>
      <c r="AG2" s="110" t="s">
        <v>346</v>
      </c>
      <c r="AH2" s="110" t="s">
        <v>346</v>
      </c>
      <c r="AI2" s="110" t="s">
        <v>346</v>
      </c>
      <c r="AJ2" s="110" t="s">
        <v>346</v>
      </c>
      <c r="AK2" s="111" t="s">
        <v>347</v>
      </c>
      <c r="AL2" s="110" t="s">
        <v>346</v>
      </c>
      <c r="AM2" s="110" t="s">
        <v>346</v>
      </c>
      <c r="AN2" s="110" t="s">
        <v>346</v>
      </c>
      <c r="AO2" s="110" t="s">
        <v>346</v>
      </c>
      <c r="AP2" s="111" t="s">
        <v>347</v>
      </c>
      <c r="AQ2" s="478" t="s">
        <v>348</v>
      </c>
      <c r="AR2" s="478" t="s">
        <v>348</v>
      </c>
      <c r="AS2" s="478" t="s">
        <v>348</v>
      </c>
      <c r="AT2" s="478" t="s">
        <v>348</v>
      </c>
      <c r="AU2" s="478" t="s">
        <v>146</v>
      </c>
      <c r="AV2" s="478" t="s">
        <v>348</v>
      </c>
      <c r="AW2" s="478" t="s">
        <v>348</v>
      </c>
      <c r="AX2" s="478" t="s">
        <v>348</v>
      </c>
      <c r="AY2" s="478" t="s">
        <v>348</v>
      </c>
      <c r="AZ2" s="478" t="s">
        <v>146</v>
      </c>
      <c r="BA2" s="478" t="s">
        <v>757</v>
      </c>
      <c r="BB2" s="478" t="s">
        <v>757</v>
      </c>
      <c r="BC2" s="478" t="s">
        <v>757</v>
      </c>
      <c r="BD2" s="478" t="s">
        <v>757</v>
      </c>
    </row>
    <row r="3" spans="1:56">
      <c r="A3" s="113" t="s">
        <v>196</v>
      </c>
      <c r="B3" s="74" t="s">
        <v>349</v>
      </c>
      <c r="C3" s="74" t="s">
        <v>350</v>
      </c>
      <c r="D3" s="74" t="s">
        <v>351</v>
      </c>
      <c r="E3" s="74" t="s">
        <v>352</v>
      </c>
      <c r="F3" s="74" t="s">
        <v>353</v>
      </c>
      <c r="G3" s="38" t="s">
        <v>147</v>
      </c>
      <c r="H3" s="38" t="s">
        <v>148</v>
      </c>
      <c r="I3" s="38" t="s">
        <v>149</v>
      </c>
      <c r="J3" s="38" t="s">
        <v>150</v>
      </c>
      <c r="K3" s="38" t="s">
        <v>151</v>
      </c>
      <c r="L3" s="38" t="s">
        <v>152</v>
      </c>
      <c r="M3" s="38" t="s">
        <v>153</v>
      </c>
      <c r="N3" s="38" t="s">
        <v>154</v>
      </c>
      <c r="O3" s="38" t="s">
        <v>155</v>
      </c>
      <c r="P3" s="38" t="s">
        <v>156</v>
      </c>
      <c r="Q3" s="38" t="s">
        <v>157</v>
      </c>
      <c r="R3" s="38" t="s">
        <v>201</v>
      </c>
      <c r="S3" s="38" t="s">
        <v>202</v>
      </c>
      <c r="T3" s="38" t="s">
        <v>354</v>
      </c>
      <c r="U3" s="38" t="s">
        <v>203</v>
      </c>
      <c r="V3" s="38" t="s">
        <v>204</v>
      </c>
      <c r="W3" s="38" t="s">
        <v>205</v>
      </c>
      <c r="X3" s="38" t="s">
        <v>206</v>
      </c>
      <c r="Y3" s="38" t="s">
        <v>158</v>
      </c>
      <c r="Z3" s="38" t="s">
        <v>159</v>
      </c>
      <c r="AA3" s="38" t="s">
        <v>207</v>
      </c>
      <c r="AB3" s="38" t="s">
        <v>208</v>
      </c>
      <c r="AC3" s="38" t="s">
        <v>209</v>
      </c>
      <c r="AD3" s="38" t="s">
        <v>210</v>
      </c>
      <c r="AE3" s="38" t="s">
        <v>160</v>
      </c>
      <c r="AF3" s="38" t="s">
        <v>161</v>
      </c>
      <c r="AG3" s="38" t="s">
        <v>162</v>
      </c>
      <c r="AH3" s="38" t="s">
        <v>163</v>
      </c>
      <c r="AI3" s="38" t="s">
        <v>164</v>
      </c>
      <c r="AJ3" s="38" t="s">
        <v>165</v>
      </c>
      <c r="AK3" s="38" t="s">
        <v>166</v>
      </c>
      <c r="AL3" s="38" t="s">
        <v>167</v>
      </c>
      <c r="AM3" s="38" t="s">
        <v>168</v>
      </c>
      <c r="AN3" s="38" t="s">
        <v>169</v>
      </c>
      <c r="AO3" s="38" t="s">
        <v>170</v>
      </c>
      <c r="AP3" s="38" t="s">
        <v>171</v>
      </c>
      <c r="AQ3" s="38" t="s">
        <v>172</v>
      </c>
      <c r="AR3" s="38" t="s">
        <v>173</v>
      </c>
      <c r="AS3" s="38" t="s">
        <v>174</v>
      </c>
      <c r="AT3" s="38" t="s">
        <v>175</v>
      </c>
      <c r="AU3" s="38" t="s">
        <v>176</v>
      </c>
      <c r="AV3" s="38" t="s">
        <v>177</v>
      </c>
      <c r="AW3" s="38" t="s">
        <v>178</v>
      </c>
      <c r="AX3" s="38" t="s">
        <v>179</v>
      </c>
      <c r="AY3" s="38" t="s">
        <v>211</v>
      </c>
      <c r="AZ3" s="38" t="s">
        <v>355</v>
      </c>
      <c r="BA3" s="38" t="s">
        <v>356</v>
      </c>
      <c r="BB3" s="38" t="s">
        <v>357</v>
      </c>
      <c r="BC3" s="38" t="s">
        <v>358</v>
      </c>
      <c r="BD3" s="38" t="s">
        <v>756</v>
      </c>
    </row>
    <row r="4" spans="1:56">
      <c r="A4" s="293"/>
      <c r="B4" s="294">
        <v>1970</v>
      </c>
      <c r="C4" s="294">
        <v>1971</v>
      </c>
      <c r="D4" s="294">
        <v>1972</v>
      </c>
      <c r="E4" s="294">
        <v>1973</v>
      </c>
      <c r="F4" s="294">
        <v>1974</v>
      </c>
      <c r="G4" s="294">
        <v>1975</v>
      </c>
      <c r="H4" s="294">
        <v>1976</v>
      </c>
      <c r="I4" s="294">
        <v>1977</v>
      </c>
      <c r="J4" s="294">
        <v>1978</v>
      </c>
      <c r="K4" s="294">
        <v>1979</v>
      </c>
      <c r="L4" s="294">
        <v>1980</v>
      </c>
      <c r="M4" s="294">
        <v>1981</v>
      </c>
      <c r="N4" s="294">
        <v>1982</v>
      </c>
      <c r="O4" s="294">
        <v>1983</v>
      </c>
      <c r="P4" s="294">
        <v>1984</v>
      </c>
      <c r="Q4" s="294">
        <v>1985</v>
      </c>
      <c r="R4" s="294">
        <v>1986</v>
      </c>
      <c r="S4" s="294">
        <v>1987</v>
      </c>
      <c r="T4" s="294">
        <v>1988</v>
      </c>
      <c r="U4" s="294">
        <v>1989</v>
      </c>
      <c r="V4" s="294">
        <v>1990</v>
      </c>
      <c r="W4" s="294">
        <v>1991</v>
      </c>
      <c r="X4" s="294">
        <v>1992</v>
      </c>
      <c r="Y4" s="294">
        <v>1993</v>
      </c>
      <c r="Z4" s="294">
        <v>1994</v>
      </c>
      <c r="AA4" s="294">
        <v>1995</v>
      </c>
      <c r="AB4" s="294">
        <v>1996</v>
      </c>
      <c r="AC4" s="294">
        <v>1997</v>
      </c>
      <c r="AD4" s="294">
        <v>1998</v>
      </c>
      <c r="AE4" s="294">
        <v>1999</v>
      </c>
      <c r="AF4" s="294">
        <v>2000</v>
      </c>
      <c r="AG4" s="294">
        <v>2001</v>
      </c>
      <c r="AH4" s="294">
        <v>2002</v>
      </c>
      <c r="AI4" s="294">
        <v>2003</v>
      </c>
      <c r="AJ4" s="294">
        <v>2004</v>
      </c>
      <c r="AK4" s="294">
        <v>2005</v>
      </c>
      <c r="AL4" s="294">
        <v>2006</v>
      </c>
      <c r="AM4" s="294">
        <v>2007</v>
      </c>
      <c r="AN4" s="294">
        <v>2008</v>
      </c>
      <c r="AO4" s="294">
        <v>2009</v>
      </c>
      <c r="AP4" s="294">
        <v>2010</v>
      </c>
      <c r="AQ4" s="294">
        <v>2011</v>
      </c>
      <c r="AR4" s="294">
        <v>2012</v>
      </c>
      <c r="AS4" s="294">
        <v>2013</v>
      </c>
      <c r="AT4" s="294">
        <v>2014</v>
      </c>
      <c r="AU4" s="294">
        <v>2015</v>
      </c>
      <c r="AV4" s="294">
        <v>2016</v>
      </c>
      <c r="AW4" s="294">
        <v>2017</v>
      </c>
      <c r="AX4" s="294">
        <v>2018</v>
      </c>
      <c r="AY4" s="294">
        <v>2019</v>
      </c>
      <c r="AZ4" s="294">
        <v>2020</v>
      </c>
      <c r="BA4" s="294">
        <v>2021</v>
      </c>
      <c r="BB4" s="294">
        <v>2022</v>
      </c>
      <c r="BC4" s="294">
        <v>2023</v>
      </c>
      <c r="BD4" s="294">
        <v>2024</v>
      </c>
    </row>
    <row r="5" spans="1:56">
      <c r="A5" s="114"/>
      <c r="B5" s="115">
        <v>25842</v>
      </c>
      <c r="C5" s="115">
        <v>26207</v>
      </c>
      <c r="D5" s="115">
        <v>26573</v>
      </c>
      <c r="E5" s="115">
        <v>26938</v>
      </c>
      <c r="F5" s="115">
        <v>27303</v>
      </c>
      <c r="G5" s="39">
        <v>27668</v>
      </c>
      <c r="H5" s="39">
        <v>28034</v>
      </c>
      <c r="I5" s="39">
        <v>28399</v>
      </c>
      <c r="J5" s="39">
        <v>28764</v>
      </c>
      <c r="K5" s="39">
        <v>29129</v>
      </c>
      <c r="L5" s="39">
        <v>29495</v>
      </c>
      <c r="M5" s="39">
        <v>29860</v>
      </c>
      <c r="N5" s="39">
        <v>30225</v>
      </c>
      <c r="O5" s="39">
        <v>30590</v>
      </c>
      <c r="P5" s="39">
        <v>30956</v>
      </c>
      <c r="Q5" s="39">
        <v>31321</v>
      </c>
      <c r="R5" s="39">
        <v>31686</v>
      </c>
      <c r="S5" s="39">
        <v>32051</v>
      </c>
      <c r="T5" s="39">
        <v>32417</v>
      </c>
      <c r="U5" s="39">
        <v>32782</v>
      </c>
      <c r="V5" s="39">
        <v>33147</v>
      </c>
      <c r="W5" s="39">
        <v>33512</v>
      </c>
      <c r="X5" s="39">
        <v>33878</v>
      </c>
      <c r="Y5" s="39">
        <v>34243</v>
      </c>
      <c r="Z5" s="39">
        <v>34608</v>
      </c>
      <c r="AA5" s="39">
        <v>34973</v>
      </c>
      <c r="AB5" s="39">
        <v>35339</v>
      </c>
      <c r="AC5" s="39">
        <v>35704</v>
      </c>
      <c r="AD5" s="39">
        <v>36069</v>
      </c>
      <c r="AE5" s="39">
        <v>36434</v>
      </c>
      <c r="AF5" s="39">
        <v>36800</v>
      </c>
      <c r="AG5" s="39">
        <v>37165</v>
      </c>
      <c r="AH5" s="39">
        <v>37530</v>
      </c>
      <c r="AI5" s="39">
        <v>37895</v>
      </c>
      <c r="AJ5" s="39">
        <v>38261</v>
      </c>
      <c r="AK5" s="39">
        <v>38626</v>
      </c>
      <c r="AL5" s="39">
        <v>38991</v>
      </c>
      <c r="AM5" s="39">
        <v>39356</v>
      </c>
      <c r="AN5" s="39">
        <v>39722</v>
      </c>
      <c r="AO5" s="39">
        <v>40087</v>
      </c>
      <c r="AP5" s="116">
        <v>40452</v>
      </c>
      <c r="AQ5" s="39">
        <v>40817</v>
      </c>
      <c r="AR5" s="39">
        <v>41183</v>
      </c>
      <c r="AS5" s="39">
        <v>41548</v>
      </c>
      <c r="AT5" s="115">
        <v>41913</v>
      </c>
      <c r="AU5" s="115">
        <v>42278</v>
      </c>
      <c r="AV5" s="115">
        <v>42644</v>
      </c>
      <c r="AW5" s="115">
        <v>43009</v>
      </c>
      <c r="AX5" s="115">
        <v>43374</v>
      </c>
      <c r="AY5" s="115" t="s">
        <v>212</v>
      </c>
      <c r="AZ5" s="115" t="s">
        <v>359</v>
      </c>
      <c r="BA5" s="115" t="s">
        <v>360</v>
      </c>
      <c r="BB5" s="115" t="s">
        <v>361</v>
      </c>
      <c r="BC5" s="115" t="s">
        <v>362</v>
      </c>
      <c r="BD5" s="115" t="s">
        <v>363</v>
      </c>
    </row>
    <row r="6" spans="1:56">
      <c r="A6" s="40" t="s">
        <v>117</v>
      </c>
      <c r="B6" s="117">
        <f>SUM(B7:B16)</f>
        <v>4667964</v>
      </c>
      <c r="C6" s="117">
        <f t="shared" ref="C6:BD6" si="0">SUM(C7:C16)</f>
        <v>4734476</v>
      </c>
      <c r="D6" s="117">
        <f t="shared" si="0"/>
        <v>4803106</v>
      </c>
      <c r="E6" s="117">
        <f t="shared" si="0"/>
        <v>4870035</v>
      </c>
      <c r="F6" s="117">
        <f t="shared" si="0"/>
        <v>4928082</v>
      </c>
      <c r="G6" s="117">
        <f t="shared" si="0"/>
        <v>4993114</v>
      </c>
      <c r="H6" s="117">
        <f t="shared" si="0"/>
        <v>5030193</v>
      </c>
      <c r="I6" s="117">
        <f t="shared" si="0"/>
        <v>5066055</v>
      </c>
      <c r="J6" s="117">
        <f t="shared" si="0"/>
        <v>5095477</v>
      </c>
      <c r="K6" s="117">
        <f t="shared" si="0"/>
        <v>5114536</v>
      </c>
      <c r="L6" s="117">
        <f t="shared" si="0"/>
        <v>5144892</v>
      </c>
      <c r="M6" s="117">
        <f t="shared" si="0"/>
        <v>5170238</v>
      </c>
      <c r="N6" s="117">
        <f t="shared" si="0"/>
        <v>5197543</v>
      </c>
      <c r="O6" s="117">
        <f t="shared" si="0"/>
        <v>5226510</v>
      </c>
      <c r="P6" s="117">
        <f t="shared" si="0"/>
        <v>5251414</v>
      </c>
      <c r="Q6" s="117">
        <f t="shared" si="0"/>
        <v>5278050</v>
      </c>
      <c r="R6" s="117">
        <f t="shared" si="0"/>
        <v>5305324</v>
      </c>
      <c r="S6" s="117">
        <f t="shared" si="0"/>
        <v>5325119</v>
      </c>
      <c r="T6" s="117">
        <f t="shared" si="0"/>
        <v>5352007</v>
      </c>
      <c r="U6" s="117">
        <f t="shared" si="0"/>
        <v>5379645</v>
      </c>
      <c r="V6" s="117">
        <f t="shared" si="0"/>
        <v>5405040</v>
      </c>
      <c r="W6" s="117">
        <f t="shared" si="0"/>
        <v>5431083</v>
      </c>
      <c r="X6" s="117">
        <f t="shared" si="0"/>
        <v>5454825</v>
      </c>
      <c r="Y6" s="117">
        <f t="shared" si="0"/>
        <v>5450551</v>
      </c>
      <c r="Z6" s="117">
        <f t="shared" si="0"/>
        <v>5489119</v>
      </c>
      <c r="AA6" s="117">
        <f t="shared" si="0"/>
        <v>5401877</v>
      </c>
      <c r="AB6" s="117">
        <f t="shared" si="0"/>
        <v>5433575</v>
      </c>
      <c r="AC6" s="117">
        <f t="shared" si="0"/>
        <v>5474544</v>
      </c>
      <c r="AD6" s="117">
        <f t="shared" si="0"/>
        <v>5516162</v>
      </c>
      <c r="AE6" s="117">
        <f t="shared" si="0"/>
        <v>5525009</v>
      </c>
      <c r="AF6" s="117">
        <f t="shared" si="0"/>
        <v>5550574</v>
      </c>
      <c r="AG6" s="117">
        <f t="shared" si="0"/>
        <v>5566298</v>
      </c>
      <c r="AH6" s="117">
        <f t="shared" si="0"/>
        <v>5576849</v>
      </c>
      <c r="AI6" s="117">
        <f t="shared" si="0"/>
        <v>5582256</v>
      </c>
      <c r="AJ6" s="117">
        <f t="shared" si="0"/>
        <v>5583867</v>
      </c>
      <c r="AK6" s="117">
        <f t="shared" si="0"/>
        <v>5590601</v>
      </c>
      <c r="AL6" s="117">
        <f t="shared" si="0"/>
        <v>5590449</v>
      </c>
      <c r="AM6" s="117">
        <f t="shared" si="0"/>
        <v>5589267</v>
      </c>
      <c r="AN6" s="117">
        <f t="shared" si="0"/>
        <v>5588980</v>
      </c>
      <c r="AO6" s="117">
        <f t="shared" si="0"/>
        <v>5589398</v>
      </c>
      <c r="AP6" s="117">
        <f t="shared" si="0"/>
        <v>5588133</v>
      </c>
      <c r="AQ6" s="117">
        <f t="shared" si="0"/>
        <v>5584289</v>
      </c>
      <c r="AR6" s="117">
        <f t="shared" si="0"/>
        <v>5575602</v>
      </c>
      <c r="AS6" s="117">
        <f t="shared" si="0"/>
        <v>5563549</v>
      </c>
      <c r="AT6" s="117">
        <f t="shared" si="0"/>
        <v>5550223</v>
      </c>
      <c r="AU6" s="117">
        <f t="shared" si="0"/>
        <v>5534800</v>
      </c>
      <c r="AV6" s="117">
        <f t="shared" si="0"/>
        <v>5525803</v>
      </c>
      <c r="AW6" s="117">
        <f t="shared" si="0"/>
        <v>5513470</v>
      </c>
      <c r="AX6" s="117">
        <f t="shared" si="0"/>
        <v>5499119</v>
      </c>
      <c r="AY6" s="117">
        <f t="shared" si="0"/>
        <v>5484485</v>
      </c>
      <c r="AZ6" s="117">
        <f t="shared" si="0"/>
        <v>5465002</v>
      </c>
      <c r="BA6" s="117">
        <f t="shared" si="0"/>
        <v>5432577</v>
      </c>
      <c r="BB6" s="117">
        <f t="shared" si="0"/>
        <v>5403819</v>
      </c>
      <c r="BC6" s="117">
        <f t="shared" si="0"/>
        <v>5369834</v>
      </c>
      <c r="BD6" s="117">
        <f t="shared" si="0"/>
        <v>5336665</v>
      </c>
    </row>
    <row r="7" spans="1:56">
      <c r="A7" s="40" t="s">
        <v>96</v>
      </c>
      <c r="B7" s="117">
        <f>B18</f>
        <v>1288937</v>
      </c>
      <c r="C7" s="117">
        <f t="shared" ref="C7:BD7" si="1">C18</f>
        <v>1306967</v>
      </c>
      <c r="D7" s="117">
        <f t="shared" si="1"/>
        <v>1322443</v>
      </c>
      <c r="E7" s="117">
        <f t="shared" si="1"/>
        <v>1334527</v>
      </c>
      <c r="F7" s="117">
        <f t="shared" si="1"/>
        <v>1346271</v>
      </c>
      <c r="G7" s="117">
        <f t="shared" si="1"/>
        <v>1360605</v>
      </c>
      <c r="H7" s="117">
        <f t="shared" si="1"/>
        <v>1363992</v>
      </c>
      <c r="I7" s="117">
        <f t="shared" si="1"/>
        <v>1366848</v>
      </c>
      <c r="J7" s="117">
        <f t="shared" si="1"/>
        <v>1370510</v>
      </c>
      <c r="K7" s="117">
        <f t="shared" si="1"/>
        <v>1366033</v>
      </c>
      <c r="L7" s="117">
        <f t="shared" si="1"/>
        <v>1367390</v>
      </c>
      <c r="M7" s="117">
        <f t="shared" si="1"/>
        <v>1374050</v>
      </c>
      <c r="N7" s="117">
        <f t="shared" si="1"/>
        <v>1381514</v>
      </c>
      <c r="O7" s="117">
        <f t="shared" si="1"/>
        <v>1391514</v>
      </c>
      <c r="P7" s="117">
        <f t="shared" si="1"/>
        <v>1402146</v>
      </c>
      <c r="Q7" s="117">
        <f t="shared" si="1"/>
        <v>1410834</v>
      </c>
      <c r="R7" s="117">
        <f t="shared" si="1"/>
        <v>1425658</v>
      </c>
      <c r="S7" s="117">
        <f t="shared" si="1"/>
        <v>1433456</v>
      </c>
      <c r="T7" s="117">
        <f t="shared" si="1"/>
        <v>1449037</v>
      </c>
      <c r="U7" s="117">
        <f t="shared" si="1"/>
        <v>1464096</v>
      </c>
      <c r="V7" s="117">
        <f t="shared" si="1"/>
        <v>1477410</v>
      </c>
      <c r="W7" s="117">
        <f t="shared" si="1"/>
        <v>1488619</v>
      </c>
      <c r="X7" s="117">
        <f t="shared" si="1"/>
        <v>1499195</v>
      </c>
      <c r="Y7" s="117">
        <f t="shared" si="1"/>
        <v>1509395</v>
      </c>
      <c r="Z7" s="117">
        <f t="shared" si="1"/>
        <v>1518982</v>
      </c>
      <c r="AA7" s="117">
        <f t="shared" si="1"/>
        <v>1423792</v>
      </c>
      <c r="AB7" s="117">
        <f t="shared" si="1"/>
        <v>1434572</v>
      </c>
      <c r="AC7" s="117">
        <f t="shared" si="1"/>
        <v>1454632</v>
      </c>
      <c r="AD7" s="117">
        <f t="shared" si="1"/>
        <v>1475342</v>
      </c>
      <c r="AE7" s="117">
        <f t="shared" si="1"/>
        <v>1483655</v>
      </c>
      <c r="AF7" s="117">
        <f t="shared" si="1"/>
        <v>1493398</v>
      </c>
      <c r="AG7" s="117">
        <f t="shared" si="1"/>
        <v>1503480</v>
      </c>
      <c r="AH7" s="117">
        <f t="shared" si="1"/>
        <v>1510662</v>
      </c>
      <c r="AI7" s="117">
        <f t="shared" si="1"/>
        <v>1516155</v>
      </c>
      <c r="AJ7" s="117">
        <f t="shared" si="1"/>
        <v>1520267</v>
      </c>
      <c r="AK7" s="117">
        <f t="shared" si="1"/>
        <v>1525393</v>
      </c>
      <c r="AL7" s="117">
        <f t="shared" si="1"/>
        <v>1529817</v>
      </c>
      <c r="AM7" s="117">
        <f t="shared" si="1"/>
        <v>1532428</v>
      </c>
      <c r="AN7" s="117">
        <f t="shared" si="1"/>
        <v>1536433</v>
      </c>
      <c r="AO7" s="117">
        <f t="shared" si="1"/>
        <v>1541214</v>
      </c>
      <c r="AP7" s="117">
        <f t="shared" si="1"/>
        <v>1544200</v>
      </c>
      <c r="AQ7" s="117">
        <f t="shared" si="1"/>
        <v>1544970</v>
      </c>
      <c r="AR7" s="117">
        <f t="shared" si="1"/>
        <v>1543075</v>
      </c>
      <c r="AS7" s="117">
        <f t="shared" si="1"/>
        <v>1541169</v>
      </c>
      <c r="AT7" s="117">
        <f t="shared" si="1"/>
        <v>1539755</v>
      </c>
      <c r="AU7" s="117">
        <f t="shared" si="1"/>
        <v>1537272</v>
      </c>
      <c r="AV7" s="117">
        <f t="shared" si="1"/>
        <v>1537467</v>
      </c>
      <c r="AW7" s="117">
        <f t="shared" si="1"/>
        <v>1535559</v>
      </c>
      <c r="AX7" s="117">
        <f t="shared" si="1"/>
        <v>1532515</v>
      </c>
      <c r="AY7" s="117">
        <f t="shared" si="1"/>
        <v>1529756</v>
      </c>
      <c r="AZ7" s="117">
        <f t="shared" si="1"/>
        <v>1525152</v>
      </c>
      <c r="BA7" s="117">
        <f t="shared" si="1"/>
        <v>1517073</v>
      </c>
      <c r="BB7" s="117">
        <f t="shared" si="1"/>
        <v>1510171</v>
      </c>
      <c r="BC7" s="117">
        <f t="shared" si="1"/>
        <v>1499887</v>
      </c>
      <c r="BD7" s="117">
        <f t="shared" si="1"/>
        <v>1492282</v>
      </c>
    </row>
    <row r="8" spans="1:56">
      <c r="A8" s="40" t="s">
        <v>46</v>
      </c>
      <c r="B8" s="117">
        <f>B28</f>
        <v>1001677</v>
      </c>
      <c r="C8" s="117">
        <f t="shared" ref="C8:BD8" si="2">C28</f>
        <v>1006833</v>
      </c>
      <c r="D8" s="117">
        <f t="shared" si="2"/>
        <v>1010372</v>
      </c>
      <c r="E8" s="117">
        <f t="shared" si="2"/>
        <v>1014469</v>
      </c>
      <c r="F8" s="117">
        <f t="shared" si="2"/>
        <v>1018428</v>
      </c>
      <c r="G8" s="117">
        <f t="shared" si="2"/>
        <v>1022616</v>
      </c>
      <c r="H8" s="117">
        <f t="shared" si="2"/>
        <v>1021791</v>
      </c>
      <c r="I8" s="117">
        <f t="shared" si="2"/>
        <v>1019849</v>
      </c>
      <c r="J8" s="117">
        <f t="shared" si="2"/>
        <v>1016634</v>
      </c>
      <c r="K8" s="117">
        <f t="shared" si="2"/>
        <v>1017101</v>
      </c>
      <c r="L8" s="117">
        <f t="shared" si="2"/>
        <v>1015724</v>
      </c>
      <c r="M8" s="117">
        <f t="shared" si="2"/>
        <v>1011739</v>
      </c>
      <c r="N8" s="117">
        <f t="shared" si="2"/>
        <v>1012868</v>
      </c>
      <c r="O8" s="117">
        <f t="shared" si="2"/>
        <v>1015886</v>
      </c>
      <c r="P8" s="117">
        <f t="shared" si="2"/>
        <v>1017152</v>
      </c>
      <c r="Q8" s="117">
        <f t="shared" si="2"/>
        <v>1017509</v>
      </c>
      <c r="R8" s="117">
        <f t="shared" si="2"/>
        <v>1018458</v>
      </c>
      <c r="S8" s="117">
        <f t="shared" si="2"/>
        <v>1019397</v>
      </c>
      <c r="T8" s="117">
        <f t="shared" si="2"/>
        <v>1016521</v>
      </c>
      <c r="U8" s="117">
        <f t="shared" si="2"/>
        <v>1014249</v>
      </c>
      <c r="V8" s="117">
        <f t="shared" si="2"/>
        <v>1013432</v>
      </c>
      <c r="W8" s="117">
        <f t="shared" si="2"/>
        <v>1006224</v>
      </c>
      <c r="X8" s="117">
        <f t="shared" si="2"/>
        <v>998106</v>
      </c>
      <c r="Y8" s="117">
        <f t="shared" si="2"/>
        <v>982972</v>
      </c>
      <c r="Z8" s="117">
        <f t="shared" si="2"/>
        <v>965892</v>
      </c>
      <c r="AA8" s="117">
        <f t="shared" si="2"/>
        <v>954007</v>
      </c>
      <c r="AB8" s="117">
        <f t="shared" si="2"/>
        <v>959884</v>
      </c>
      <c r="AC8" s="117">
        <f t="shared" si="2"/>
        <v>965761</v>
      </c>
      <c r="AD8" s="117">
        <f t="shared" si="2"/>
        <v>971638</v>
      </c>
      <c r="AE8" s="117">
        <f t="shared" si="2"/>
        <v>981303</v>
      </c>
      <c r="AF8" s="117">
        <f t="shared" si="2"/>
        <v>988126</v>
      </c>
      <c r="AG8" s="117">
        <f t="shared" si="2"/>
        <v>995746</v>
      </c>
      <c r="AH8" s="117">
        <f t="shared" si="2"/>
        <v>1003070</v>
      </c>
      <c r="AI8" s="117">
        <f t="shared" si="2"/>
        <v>1009182</v>
      </c>
      <c r="AJ8" s="117">
        <f t="shared" si="2"/>
        <v>1012484</v>
      </c>
      <c r="AK8" s="117">
        <f t="shared" si="2"/>
        <v>1018574</v>
      </c>
      <c r="AL8" s="117">
        <f t="shared" si="2"/>
        <v>1022673</v>
      </c>
      <c r="AM8" s="117">
        <f t="shared" si="2"/>
        <v>1025061</v>
      </c>
      <c r="AN8" s="117">
        <f t="shared" si="2"/>
        <v>1026738</v>
      </c>
      <c r="AO8" s="117">
        <f t="shared" si="2"/>
        <v>1027414</v>
      </c>
      <c r="AP8" s="117">
        <f t="shared" si="2"/>
        <v>1029626</v>
      </c>
      <c r="AQ8" s="117">
        <f t="shared" si="2"/>
        <v>1030753</v>
      </c>
      <c r="AR8" s="117">
        <f t="shared" si="2"/>
        <v>1032074</v>
      </c>
      <c r="AS8" s="117">
        <f t="shared" si="2"/>
        <v>1033860</v>
      </c>
      <c r="AT8" s="117">
        <f t="shared" si="2"/>
        <v>1035021</v>
      </c>
      <c r="AU8" s="117">
        <f t="shared" si="2"/>
        <v>1035763</v>
      </c>
      <c r="AV8" s="117">
        <f t="shared" si="2"/>
        <v>1036771</v>
      </c>
      <c r="AW8" s="117">
        <f t="shared" si="2"/>
        <v>1036857</v>
      </c>
      <c r="AX8" s="117">
        <f t="shared" si="2"/>
        <v>1037742</v>
      </c>
      <c r="AY8" s="117">
        <f t="shared" si="2"/>
        <v>1038274</v>
      </c>
      <c r="AZ8" s="117">
        <f t="shared" si="2"/>
        <v>1039102</v>
      </c>
      <c r="BA8" s="117">
        <f t="shared" si="2"/>
        <v>1036128</v>
      </c>
      <c r="BB8" s="117">
        <f t="shared" si="2"/>
        <v>1033854</v>
      </c>
      <c r="BC8" s="117">
        <f t="shared" si="2"/>
        <v>1031704</v>
      </c>
      <c r="BD8" s="117">
        <f t="shared" si="2"/>
        <v>1029364</v>
      </c>
    </row>
    <row r="9" spans="1:56">
      <c r="A9" s="40" t="s">
        <v>47</v>
      </c>
      <c r="B9" s="117">
        <f>B32</f>
        <v>408191</v>
      </c>
      <c r="C9" s="117">
        <f t="shared" ref="C9:BD9" si="3">C32</f>
        <v>425553</v>
      </c>
      <c r="D9" s="117">
        <f t="shared" si="3"/>
        <v>442599</v>
      </c>
      <c r="E9" s="117">
        <f t="shared" si="3"/>
        <v>462283</v>
      </c>
      <c r="F9" s="117">
        <f t="shared" si="3"/>
        <v>476499</v>
      </c>
      <c r="G9" s="117">
        <f t="shared" si="3"/>
        <v>493576</v>
      </c>
      <c r="H9" s="117">
        <f t="shared" si="3"/>
        <v>504215</v>
      </c>
      <c r="I9" s="117">
        <f t="shared" si="3"/>
        <v>513862</v>
      </c>
      <c r="J9" s="117">
        <f t="shared" si="3"/>
        <v>522919</v>
      </c>
      <c r="K9" s="117">
        <f t="shared" si="3"/>
        <v>530512</v>
      </c>
      <c r="L9" s="117">
        <f t="shared" si="3"/>
        <v>539745</v>
      </c>
      <c r="M9" s="117">
        <f t="shared" si="3"/>
        <v>547119</v>
      </c>
      <c r="N9" s="117">
        <f t="shared" si="3"/>
        <v>551702</v>
      </c>
      <c r="O9" s="117">
        <f t="shared" si="3"/>
        <v>557577</v>
      </c>
      <c r="P9" s="117">
        <f t="shared" si="3"/>
        <v>562769</v>
      </c>
      <c r="Q9" s="117">
        <f t="shared" si="3"/>
        <v>568526</v>
      </c>
      <c r="R9" s="117">
        <f t="shared" si="3"/>
        <v>575770</v>
      </c>
      <c r="S9" s="117">
        <f t="shared" si="3"/>
        <v>584814</v>
      </c>
      <c r="T9" s="117">
        <f t="shared" si="3"/>
        <v>595673</v>
      </c>
      <c r="U9" s="117">
        <f t="shared" si="3"/>
        <v>605999</v>
      </c>
      <c r="V9" s="117">
        <f t="shared" si="3"/>
        <v>615367</v>
      </c>
      <c r="W9" s="117">
        <f t="shared" si="3"/>
        <v>623812</v>
      </c>
      <c r="X9" s="117">
        <f t="shared" si="3"/>
        <v>632709</v>
      </c>
      <c r="Y9" s="117">
        <f t="shared" si="3"/>
        <v>637301</v>
      </c>
      <c r="Z9" s="117">
        <f t="shared" si="3"/>
        <v>653459</v>
      </c>
      <c r="AA9" s="117">
        <f t="shared" si="3"/>
        <v>658923</v>
      </c>
      <c r="AB9" s="117">
        <f t="shared" si="3"/>
        <v>669897</v>
      </c>
      <c r="AC9" s="117">
        <f t="shared" si="3"/>
        <v>680868</v>
      </c>
      <c r="AD9" s="117">
        <f t="shared" si="3"/>
        <v>691841</v>
      </c>
      <c r="AE9" s="117">
        <f t="shared" si="3"/>
        <v>691614</v>
      </c>
      <c r="AF9" s="117">
        <f t="shared" si="3"/>
        <v>699789</v>
      </c>
      <c r="AG9" s="117">
        <f t="shared" si="3"/>
        <v>702757</v>
      </c>
      <c r="AH9" s="117">
        <f t="shared" si="3"/>
        <v>705740</v>
      </c>
      <c r="AI9" s="117">
        <f t="shared" si="3"/>
        <v>708538</v>
      </c>
      <c r="AJ9" s="117">
        <f t="shared" si="3"/>
        <v>710657</v>
      </c>
      <c r="AK9" s="117">
        <f t="shared" si="3"/>
        <v>713373</v>
      </c>
      <c r="AL9" s="117">
        <f t="shared" si="3"/>
        <v>713771</v>
      </c>
      <c r="AM9" s="117">
        <f t="shared" si="3"/>
        <v>716491</v>
      </c>
      <c r="AN9" s="117">
        <f t="shared" si="3"/>
        <v>719232</v>
      </c>
      <c r="AO9" s="117">
        <f t="shared" si="3"/>
        <v>722037</v>
      </c>
      <c r="AP9" s="117">
        <f t="shared" si="3"/>
        <v>724205</v>
      </c>
      <c r="AQ9" s="117">
        <f t="shared" si="3"/>
        <v>725467</v>
      </c>
      <c r="AR9" s="117">
        <f t="shared" si="3"/>
        <v>725909</v>
      </c>
      <c r="AS9" s="117">
        <f t="shared" si="3"/>
        <v>724921</v>
      </c>
      <c r="AT9" s="117">
        <f t="shared" si="3"/>
        <v>723392</v>
      </c>
      <c r="AU9" s="117">
        <f t="shared" si="3"/>
        <v>721690</v>
      </c>
      <c r="AV9" s="117">
        <f t="shared" si="3"/>
        <v>721448</v>
      </c>
      <c r="AW9" s="117">
        <f t="shared" si="3"/>
        <v>720764</v>
      </c>
      <c r="AX9" s="117">
        <f t="shared" si="3"/>
        <v>719841</v>
      </c>
      <c r="AY9" s="117">
        <f t="shared" si="3"/>
        <v>718732</v>
      </c>
      <c r="AZ9" s="117">
        <f t="shared" si="3"/>
        <v>715809</v>
      </c>
      <c r="BA9" s="117">
        <f t="shared" si="3"/>
        <v>711969</v>
      </c>
      <c r="BB9" s="117">
        <f t="shared" si="3"/>
        <v>708052</v>
      </c>
      <c r="BC9" s="117">
        <f t="shared" si="3"/>
        <v>702574</v>
      </c>
      <c r="BD9" s="117">
        <f t="shared" si="3"/>
        <v>697539</v>
      </c>
    </row>
    <row r="10" spans="1:56">
      <c r="A10" s="40" t="s">
        <v>59</v>
      </c>
      <c r="B10" s="117">
        <f>B38</f>
        <v>450061</v>
      </c>
      <c r="C10" s="117">
        <f t="shared" ref="C10:BD10" si="4">C38</f>
        <v>469451</v>
      </c>
      <c r="D10" s="117">
        <f t="shared" si="4"/>
        <v>487248</v>
      </c>
      <c r="E10" s="117">
        <f t="shared" si="4"/>
        <v>505481</v>
      </c>
      <c r="F10" s="117">
        <f t="shared" si="4"/>
        <v>521751</v>
      </c>
      <c r="G10" s="117">
        <f t="shared" si="4"/>
        <v>539675</v>
      </c>
      <c r="H10" s="117">
        <f t="shared" si="4"/>
        <v>553329</v>
      </c>
      <c r="I10" s="117">
        <f t="shared" si="4"/>
        <v>569657</v>
      </c>
      <c r="J10" s="117">
        <f t="shared" si="4"/>
        <v>582684</v>
      </c>
      <c r="K10" s="117">
        <f t="shared" si="4"/>
        <v>593295</v>
      </c>
      <c r="L10" s="117">
        <f t="shared" si="4"/>
        <v>606701</v>
      </c>
      <c r="M10" s="117">
        <f t="shared" si="4"/>
        <v>616772</v>
      </c>
      <c r="N10" s="117">
        <f t="shared" si="4"/>
        <v>625857</v>
      </c>
      <c r="O10" s="117">
        <f t="shared" si="4"/>
        <v>630553</v>
      </c>
      <c r="P10" s="117">
        <f t="shared" si="4"/>
        <v>634495</v>
      </c>
      <c r="Q10" s="117">
        <f t="shared" si="4"/>
        <v>641444</v>
      </c>
      <c r="R10" s="117">
        <f t="shared" si="4"/>
        <v>645529</v>
      </c>
      <c r="S10" s="117">
        <f t="shared" si="4"/>
        <v>649071</v>
      </c>
      <c r="T10" s="117">
        <f t="shared" si="4"/>
        <v>653564</v>
      </c>
      <c r="U10" s="117">
        <f t="shared" si="4"/>
        <v>660459</v>
      </c>
      <c r="V10" s="117">
        <f t="shared" si="4"/>
        <v>665214</v>
      </c>
      <c r="W10" s="117">
        <f t="shared" si="4"/>
        <v>674857</v>
      </c>
      <c r="X10" s="117">
        <f t="shared" si="4"/>
        <v>683828</v>
      </c>
      <c r="Y10" s="117">
        <f t="shared" si="4"/>
        <v>687005</v>
      </c>
      <c r="Z10" s="117">
        <f t="shared" si="4"/>
        <v>701250</v>
      </c>
      <c r="AA10" s="117">
        <f t="shared" si="4"/>
        <v>710765</v>
      </c>
      <c r="AB10" s="117">
        <f t="shared" si="4"/>
        <v>714541</v>
      </c>
      <c r="AC10" s="117">
        <f t="shared" si="4"/>
        <v>718317</v>
      </c>
      <c r="AD10" s="117">
        <f t="shared" si="4"/>
        <v>722092</v>
      </c>
      <c r="AE10" s="117">
        <f t="shared" si="4"/>
        <v>719054</v>
      </c>
      <c r="AF10" s="117">
        <f t="shared" si="4"/>
        <v>721127</v>
      </c>
      <c r="AG10" s="117">
        <f t="shared" si="4"/>
        <v>720929</v>
      </c>
      <c r="AH10" s="117">
        <f t="shared" si="4"/>
        <v>720261</v>
      </c>
      <c r="AI10" s="117">
        <f t="shared" si="4"/>
        <v>718931</v>
      </c>
      <c r="AJ10" s="117">
        <f t="shared" si="4"/>
        <v>718969</v>
      </c>
      <c r="AK10" s="117">
        <f t="shared" si="4"/>
        <v>718429</v>
      </c>
      <c r="AL10" s="117">
        <f t="shared" si="4"/>
        <v>717046</v>
      </c>
      <c r="AM10" s="117">
        <f t="shared" si="4"/>
        <v>716411</v>
      </c>
      <c r="AN10" s="117">
        <f t="shared" si="4"/>
        <v>716151</v>
      </c>
      <c r="AO10" s="117">
        <f t="shared" si="4"/>
        <v>716490</v>
      </c>
      <c r="AP10" s="117">
        <f t="shared" si="4"/>
        <v>716006</v>
      </c>
      <c r="AQ10" s="117">
        <f t="shared" si="4"/>
        <v>717190</v>
      </c>
      <c r="AR10" s="117">
        <f t="shared" si="4"/>
        <v>717657</v>
      </c>
      <c r="AS10" s="117">
        <f t="shared" si="4"/>
        <v>717454</v>
      </c>
      <c r="AT10" s="117">
        <f t="shared" si="4"/>
        <v>716995</v>
      </c>
      <c r="AU10" s="117">
        <f t="shared" si="4"/>
        <v>716633</v>
      </c>
      <c r="AV10" s="117">
        <f t="shared" si="4"/>
        <v>716193</v>
      </c>
      <c r="AW10" s="117">
        <f t="shared" si="4"/>
        <v>716619</v>
      </c>
      <c r="AX10" s="117">
        <f t="shared" si="4"/>
        <v>717027</v>
      </c>
      <c r="AY10" s="117">
        <f t="shared" si="4"/>
        <v>716763</v>
      </c>
      <c r="AZ10" s="117">
        <f t="shared" si="4"/>
        <v>716073</v>
      </c>
      <c r="BA10" s="117">
        <f t="shared" si="4"/>
        <v>714287</v>
      </c>
      <c r="BB10" s="117">
        <f t="shared" si="4"/>
        <v>712440</v>
      </c>
      <c r="BC10" s="117">
        <f t="shared" si="4"/>
        <v>711496</v>
      </c>
      <c r="BD10" s="117">
        <f t="shared" si="4"/>
        <v>709400</v>
      </c>
    </row>
    <row r="11" spans="1:56">
      <c r="A11" s="40" t="s">
        <v>48</v>
      </c>
      <c r="B11" s="117">
        <f>B44</f>
        <v>239443</v>
      </c>
      <c r="C11" s="117">
        <f t="shared" ref="C11:BD11" si="5">C44</f>
        <v>241216</v>
      </c>
      <c r="D11" s="117">
        <f t="shared" si="5"/>
        <v>245679</v>
      </c>
      <c r="E11" s="117">
        <f t="shared" si="5"/>
        <v>250461</v>
      </c>
      <c r="F11" s="117">
        <f t="shared" si="5"/>
        <v>255350</v>
      </c>
      <c r="G11" s="117">
        <f t="shared" si="5"/>
        <v>259327</v>
      </c>
      <c r="H11" s="117">
        <f t="shared" si="5"/>
        <v>264947</v>
      </c>
      <c r="I11" s="117">
        <f t="shared" si="5"/>
        <v>269272</v>
      </c>
      <c r="J11" s="117">
        <f t="shared" si="5"/>
        <v>273059</v>
      </c>
      <c r="K11" s="117">
        <f t="shared" si="5"/>
        <v>275602</v>
      </c>
      <c r="L11" s="117">
        <f t="shared" si="5"/>
        <v>279672</v>
      </c>
      <c r="M11" s="117">
        <f t="shared" si="5"/>
        <v>282371</v>
      </c>
      <c r="N11" s="117">
        <f t="shared" si="5"/>
        <v>284662</v>
      </c>
      <c r="O11" s="117">
        <f t="shared" si="5"/>
        <v>286543</v>
      </c>
      <c r="P11" s="117">
        <f t="shared" si="5"/>
        <v>287852</v>
      </c>
      <c r="Q11" s="117">
        <f t="shared" si="5"/>
        <v>289898</v>
      </c>
      <c r="R11" s="117">
        <f t="shared" si="5"/>
        <v>290166</v>
      </c>
      <c r="S11" s="117">
        <f t="shared" si="5"/>
        <v>290394</v>
      </c>
      <c r="T11" s="117">
        <f t="shared" si="5"/>
        <v>291243</v>
      </c>
      <c r="U11" s="117">
        <f t="shared" si="5"/>
        <v>291957</v>
      </c>
      <c r="V11" s="117">
        <f t="shared" si="5"/>
        <v>292471</v>
      </c>
      <c r="W11" s="117">
        <f t="shared" si="5"/>
        <v>293510</v>
      </c>
      <c r="X11" s="117">
        <f t="shared" si="5"/>
        <v>294496</v>
      </c>
      <c r="Y11" s="117">
        <f t="shared" si="5"/>
        <v>293455</v>
      </c>
      <c r="Z11" s="117">
        <f t="shared" si="5"/>
        <v>296395</v>
      </c>
      <c r="AA11" s="117">
        <f t="shared" si="5"/>
        <v>298004</v>
      </c>
      <c r="AB11" s="117">
        <f t="shared" si="5"/>
        <v>298551</v>
      </c>
      <c r="AC11" s="117">
        <f t="shared" si="5"/>
        <v>299096</v>
      </c>
      <c r="AD11" s="117">
        <f t="shared" si="5"/>
        <v>299639</v>
      </c>
      <c r="AE11" s="117">
        <f t="shared" si="5"/>
        <v>298312</v>
      </c>
      <c r="AF11" s="117">
        <f t="shared" si="5"/>
        <v>298390</v>
      </c>
      <c r="AG11" s="117">
        <f t="shared" si="5"/>
        <v>297278</v>
      </c>
      <c r="AH11" s="117">
        <f t="shared" si="5"/>
        <v>296040</v>
      </c>
      <c r="AI11" s="117">
        <f t="shared" si="5"/>
        <v>294504</v>
      </c>
      <c r="AJ11" s="117">
        <f t="shared" si="5"/>
        <v>293073</v>
      </c>
      <c r="AK11" s="117">
        <f t="shared" si="5"/>
        <v>291745</v>
      </c>
      <c r="AL11" s="117">
        <f t="shared" si="5"/>
        <v>290241</v>
      </c>
      <c r="AM11" s="117">
        <f t="shared" si="5"/>
        <v>288797</v>
      </c>
      <c r="AN11" s="117">
        <f t="shared" si="5"/>
        <v>287562</v>
      </c>
      <c r="AO11" s="117">
        <f t="shared" si="5"/>
        <v>286164</v>
      </c>
      <c r="AP11" s="117">
        <f t="shared" si="5"/>
        <v>284769</v>
      </c>
      <c r="AQ11" s="117">
        <f t="shared" si="5"/>
        <v>282699</v>
      </c>
      <c r="AR11" s="117">
        <f t="shared" si="5"/>
        <v>280525</v>
      </c>
      <c r="AS11" s="117">
        <f t="shared" si="5"/>
        <v>277724</v>
      </c>
      <c r="AT11" s="117">
        <f t="shared" si="5"/>
        <v>275005</v>
      </c>
      <c r="AU11" s="117">
        <f t="shared" si="5"/>
        <v>272447</v>
      </c>
      <c r="AV11" s="117">
        <f t="shared" si="5"/>
        <v>271221</v>
      </c>
      <c r="AW11" s="117">
        <f t="shared" si="5"/>
        <v>269613</v>
      </c>
      <c r="AX11" s="117">
        <f t="shared" si="5"/>
        <v>268123</v>
      </c>
      <c r="AY11" s="117">
        <f t="shared" si="5"/>
        <v>266277</v>
      </c>
      <c r="AZ11" s="117">
        <f t="shared" si="5"/>
        <v>264135</v>
      </c>
      <c r="BA11" s="117">
        <f t="shared" si="5"/>
        <v>260742</v>
      </c>
      <c r="BB11" s="117">
        <f t="shared" si="5"/>
        <v>258193</v>
      </c>
      <c r="BC11" s="117">
        <f t="shared" si="5"/>
        <v>255530</v>
      </c>
      <c r="BD11" s="117">
        <f t="shared" si="5"/>
        <v>252739</v>
      </c>
    </row>
    <row r="12" spans="1:56">
      <c r="A12" s="40" t="s">
        <v>118</v>
      </c>
      <c r="B12" s="117">
        <f>B51</f>
        <v>493648</v>
      </c>
      <c r="C12" s="117">
        <f t="shared" ref="C12:BD12" si="6">C51</f>
        <v>499172</v>
      </c>
      <c r="D12" s="117">
        <f t="shared" si="6"/>
        <v>507463</v>
      </c>
      <c r="E12" s="117">
        <f t="shared" si="6"/>
        <v>513872</v>
      </c>
      <c r="F12" s="117">
        <f t="shared" si="6"/>
        <v>519845</v>
      </c>
      <c r="G12" s="117">
        <f t="shared" si="6"/>
        <v>526395</v>
      </c>
      <c r="H12" s="117">
        <f t="shared" si="6"/>
        <v>530546</v>
      </c>
      <c r="I12" s="117">
        <f t="shared" si="6"/>
        <v>534440</v>
      </c>
      <c r="J12" s="117">
        <f t="shared" si="6"/>
        <v>537187</v>
      </c>
      <c r="K12" s="117">
        <f t="shared" si="6"/>
        <v>539314</v>
      </c>
      <c r="L12" s="117">
        <f t="shared" si="6"/>
        <v>542545</v>
      </c>
      <c r="M12" s="117">
        <f t="shared" si="6"/>
        <v>545079</v>
      </c>
      <c r="N12" s="117">
        <f t="shared" si="6"/>
        <v>547381</v>
      </c>
      <c r="O12" s="117">
        <f t="shared" si="6"/>
        <v>550135</v>
      </c>
      <c r="P12" s="117">
        <f t="shared" si="6"/>
        <v>552115</v>
      </c>
      <c r="Q12" s="117">
        <f t="shared" si="6"/>
        <v>554508</v>
      </c>
      <c r="R12" s="117">
        <f t="shared" si="6"/>
        <v>555986</v>
      </c>
      <c r="S12" s="117">
        <f t="shared" si="6"/>
        <v>557083</v>
      </c>
      <c r="T12" s="117">
        <f t="shared" si="6"/>
        <v>557332</v>
      </c>
      <c r="U12" s="117">
        <f t="shared" si="6"/>
        <v>557814</v>
      </c>
      <c r="V12" s="117">
        <f t="shared" si="6"/>
        <v>558639</v>
      </c>
      <c r="W12" s="117">
        <f t="shared" si="6"/>
        <v>562721</v>
      </c>
      <c r="X12" s="117">
        <f t="shared" si="6"/>
        <v>566087</v>
      </c>
      <c r="Y12" s="117">
        <f t="shared" si="6"/>
        <v>565394</v>
      </c>
      <c r="Z12" s="117">
        <f t="shared" si="6"/>
        <v>573004</v>
      </c>
      <c r="AA12" s="117">
        <f t="shared" si="6"/>
        <v>576597</v>
      </c>
      <c r="AB12" s="117">
        <f t="shared" si="6"/>
        <v>578062</v>
      </c>
      <c r="AC12" s="117">
        <f t="shared" si="6"/>
        <v>579522</v>
      </c>
      <c r="AD12" s="117">
        <f t="shared" si="6"/>
        <v>580987</v>
      </c>
      <c r="AE12" s="117">
        <f t="shared" si="6"/>
        <v>581610</v>
      </c>
      <c r="AF12" s="117">
        <f t="shared" si="6"/>
        <v>582863</v>
      </c>
      <c r="AG12" s="117">
        <f t="shared" si="6"/>
        <v>583853</v>
      </c>
      <c r="AH12" s="117">
        <f t="shared" si="6"/>
        <v>584067</v>
      </c>
      <c r="AI12" s="117">
        <f t="shared" si="6"/>
        <v>584243</v>
      </c>
      <c r="AJ12" s="117">
        <f t="shared" si="6"/>
        <v>583875</v>
      </c>
      <c r="AK12" s="117">
        <f t="shared" si="6"/>
        <v>584128</v>
      </c>
      <c r="AL12" s="117">
        <f t="shared" si="6"/>
        <v>583504</v>
      </c>
      <c r="AM12" s="117">
        <f t="shared" si="6"/>
        <v>583194</v>
      </c>
      <c r="AN12" s="117">
        <f t="shared" si="6"/>
        <v>582823</v>
      </c>
      <c r="AO12" s="117">
        <f t="shared" si="6"/>
        <v>582167</v>
      </c>
      <c r="AP12" s="117">
        <f t="shared" si="6"/>
        <v>581677</v>
      </c>
      <c r="AQ12" s="117">
        <f t="shared" si="6"/>
        <v>581946</v>
      </c>
      <c r="AR12" s="117">
        <f t="shared" si="6"/>
        <v>581876</v>
      </c>
      <c r="AS12" s="117">
        <f t="shared" si="6"/>
        <v>581509</v>
      </c>
      <c r="AT12" s="117">
        <f t="shared" si="6"/>
        <v>580632</v>
      </c>
      <c r="AU12" s="117">
        <f t="shared" si="6"/>
        <v>579154</v>
      </c>
      <c r="AV12" s="117">
        <f t="shared" si="6"/>
        <v>578013</v>
      </c>
      <c r="AW12" s="117">
        <f t="shared" si="6"/>
        <v>576501</v>
      </c>
      <c r="AX12" s="117">
        <f t="shared" si="6"/>
        <v>574658</v>
      </c>
      <c r="AY12" s="117">
        <f t="shared" si="6"/>
        <v>573638</v>
      </c>
      <c r="AZ12" s="117">
        <f t="shared" si="6"/>
        <v>571719</v>
      </c>
      <c r="BA12" s="117">
        <f t="shared" si="6"/>
        <v>568018</v>
      </c>
      <c r="BB12" s="117">
        <f t="shared" si="6"/>
        <v>565003</v>
      </c>
      <c r="BC12" s="117">
        <f t="shared" si="6"/>
        <v>561805</v>
      </c>
      <c r="BD12" s="117">
        <f t="shared" si="6"/>
        <v>558221</v>
      </c>
    </row>
    <row r="13" spans="1:56">
      <c r="A13" s="40" t="s">
        <v>50</v>
      </c>
      <c r="B13" s="117">
        <f>B56</f>
        <v>271984</v>
      </c>
      <c r="C13" s="117">
        <f t="shared" ref="C13:BD13" si="7">C56</f>
        <v>274397</v>
      </c>
      <c r="D13" s="117">
        <f t="shared" si="7"/>
        <v>277960</v>
      </c>
      <c r="E13" s="117">
        <f t="shared" si="7"/>
        <v>280984</v>
      </c>
      <c r="F13" s="117">
        <f t="shared" si="7"/>
        <v>283632</v>
      </c>
      <c r="G13" s="117">
        <f t="shared" si="7"/>
        <v>286544</v>
      </c>
      <c r="H13" s="117">
        <f t="shared" si="7"/>
        <v>288220</v>
      </c>
      <c r="I13" s="117">
        <f t="shared" si="7"/>
        <v>289811</v>
      </c>
      <c r="J13" s="117">
        <f t="shared" si="7"/>
        <v>290862</v>
      </c>
      <c r="K13" s="117">
        <f t="shared" si="7"/>
        <v>291503</v>
      </c>
      <c r="L13" s="117">
        <f t="shared" si="7"/>
        <v>292743</v>
      </c>
      <c r="M13" s="117">
        <f t="shared" si="7"/>
        <v>293518</v>
      </c>
      <c r="N13" s="117">
        <f t="shared" si="7"/>
        <v>294392</v>
      </c>
      <c r="O13" s="117">
        <f t="shared" si="7"/>
        <v>295328</v>
      </c>
      <c r="P13" s="117">
        <f t="shared" si="7"/>
        <v>296335</v>
      </c>
      <c r="Q13" s="117">
        <f t="shared" si="7"/>
        <v>297235</v>
      </c>
      <c r="R13" s="117">
        <f t="shared" si="7"/>
        <v>296936</v>
      </c>
      <c r="S13" s="117">
        <f t="shared" si="7"/>
        <v>295898</v>
      </c>
      <c r="T13" s="117">
        <f t="shared" si="7"/>
        <v>295058</v>
      </c>
      <c r="U13" s="117">
        <f t="shared" si="7"/>
        <v>293514</v>
      </c>
      <c r="V13" s="117">
        <f t="shared" si="7"/>
        <v>292586</v>
      </c>
      <c r="W13" s="117">
        <f t="shared" si="7"/>
        <v>292299</v>
      </c>
      <c r="X13" s="117">
        <f t="shared" si="7"/>
        <v>292092</v>
      </c>
      <c r="Y13" s="117">
        <f t="shared" si="7"/>
        <v>290294</v>
      </c>
      <c r="Z13" s="117">
        <f t="shared" si="7"/>
        <v>292494</v>
      </c>
      <c r="AA13" s="117">
        <f t="shared" si="7"/>
        <v>292469</v>
      </c>
      <c r="AB13" s="117">
        <f t="shared" si="7"/>
        <v>291856</v>
      </c>
      <c r="AC13" s="117">
        <f t="shared" si="7"/>
        <v>291242</v>
      </c>
      <c r="AD13" s="117">
        <f t="shared" si="7"/>
        <v>290628</v>
      </c>
      <c r="AE13" s="117">
        <f t="shared" si="7"/>
        <v>288717</v>
      </c>
      <c r="AF13" s="117">
        <f t="shared" si="7"/>
        <v>287780</v>
      </c>
      <c r="AG13" s="117">
        <f t="shared" si="7"/>
        <v>286256</v>
      </c>
      <c r="AH13" s="117">
        <f t="shared" si="7"/>
        <v>284934</v>
      </c>
      <c r="AI13" s="117">
        <f t="shared" si="7"/>
        <v>283456</v>
      </c>
      <c r="AJ13" s="117">
        <f t="shared" si="7"/>
        <v>281797</v>
      </c>
      <c r="AK13" s="117">
        <f t="shared" si="7"/>
        <v>280302</v>
      </c>
      <c r="AL13" s="117">
        <f t="shared" si="7"/>
        <v>279365</v>
      </c>
      <c r="AM13" s="117">
        <f t="shared" si="7"/>
        <v>277613</v>
      </c>
      <c r="AN13" s="117">
        <f t="shared" si="7"/>
        <v>275782</v>
      </c>
      <c r="AO13" s="117">
        <f t="shared" si="7"/>
        <v>274041</v>
      </c>
      <c r="AP13" s="117">
        <f t="shared" si="7"/>
        <v>272476</v>
      </c>
      <c r="AQ13" s="117">
        <f t="shared" si="7"/>
        <v>270377</v>
      </c>
      <c r="AR13" s="117">
        <f t="shared" si="7"/>
        <v>268157</v>
      </c>
      <c r="AS13" s="117">
        <f t="shared" si="7"/>
        <v>265617</v>
      </c>
      <c r="AT13" s="117">
        <f t="shared" si="7"/>
        <v>262900</v>
      </c>
      <c r="AU13" s="117">
        <f t="shared" si="7"/>
        <v>260312</v>
      </c>
      <c r="AV13" s="117">
        <f t="shared" si="7"/>
        <v>257611</v>
      </c>
      <c r="AW13" s="117">
        <f t="shared" si="7"/>
        <v>255216</v>
      </c>
      <c r="AX13" s="117">
        <f t="shared" si="7"/>
        <v>252236</v>
      </c>
      <c r="AY13" s="117">
        <f t="shared" si="7"/>
        <v>249467</v>
      </c>
      <c r="AZ13" s="117">
        <f t="shared" si="7"/>
        <v>246601</v>
      </c>
      <c r="BA13" s="117">
        <f t="shared" si="7"/>
        <v>243286</v>
      </c>
      <c r="BB13" s="117">
        <f t="shared" si="7"/>
        <v>240168</v>
      </c>
      <c r="BC13" s="117">
        <f t="shared" si="7"/>
        <v>236655</v>
      </c>
      <c r="BD13" s="117">
        <f t="shared" si="7"/>
        <v>232847</v>
      </c>
    </row>
    <row r="14" spans="1:56">
      <c r="A14" s="40" t="s">
        <v>60</v>
      </c>
      <c r="B14" s="117">
        <f>B64</f>
        <v>222236</v>
      </c>
      <c r="C14" s="117">
        <f t="shared" ref="C14:BD14" si="8">C64</f>
        <v>221250</v>
      </c>
      <c r="D14" s="117">
        <f t="shared" si="8"/>
        <v>220819</v>
      </c>
      <c r="E14" s="117">
        <f t="shared" si="8"/>
        <v>219494</v>
      </c>
      <c r="F14" s="117">
        <f t="shared" si="8"/>
        <v>218700</v>
      </c>
      <c r="G14" s="117">
        <f t="shared" si="8"/>
        <v>217816</v>
      </c>
      <c r="H14" s="117">
        <f t="shared" si="8"/>
        <v>217237</v>
      </c>
      <c r="I14" s="117">
        <f t="shared" si="8"/>
        <v>216763</v>
      </c>
      <c r="J14" s="117">
        <f t="shared" si="8"/>
        <v>216421</v>
      </c>
      <c r="K14" s="117">
        <f t="shared" si="8"/>
        <v>215953</v>
      </c>
      <c r="L14" s="117">
        <f t="shared" si="8"/>
        <v>215485</v>
      </c>
      <c r="M14" s="117">
        <f t="shared" si="8"/>
        <v>215087</v>
      </c>
      <c r="N14" s="117">
        <f t="shared" si="8"/>
        <v>214721</v>
      </c>
      <c r="O14" s="117">
        <f t="shared" si="8"/>
        <v>214637</v>
      </c>
      <c r="P14" s="117">
        <f t="shared" si="8"/>
        <v>214140</v>
      </c>
      <c r="Q14" s="117">
        <f t="shared" si="8"/>
        <v>213805</v>
      </c>
      <c r="R14" s="117">
        <f t="shared" si="8"/>
        <v>212819</v>
      </c>
      <c r="S14" s="117">
        <f t="shared" si="8"/>
        <v>211633</v>
      </c>
      <c r="T14" s="117">
        <f t="shared" si="8"/>
        <v>210618</v>
      </c>
      <c r="U14" s="117">
        <f t="shared" si="8"/>
        <v>209355</v>
      </c>
      <c r="V14" s="117">
        <f t="shared" si="8"/>
        <v>208242</v>
      </c>
      <c r="W14" s="117">
        <f t="shared" si="8"/>
        <v>207513</v>
      </c>
      <c r="X14" s="117">
        <f t="shared" si="8"/>
        <v>206893</v>
      </c>
      <c r="Y14" s="117">
        <f t="shared" si="8"/>
        <v>205127</v>
      </c>
      <c r="Z14" s="117">
        <f t="shared" si="8"/>
        <v>206323</v>
      </c>
      <c r="AA14" s="117">
        <f t="shared" si="8"/>
        <v>205842</v>
      </c>
      <c r="AB14" s="117">
        <f t="shared" si="8"/>
        <v>205087</v>
      </c>
      <c r="AC14" s="117">
        <f t="shared" si="8"/>
        <v>204333</v>
      </c>
      <c r="AD14" s="117">
        <f t="shared" si="8"/>
        <v>203578</v>
      </c>
      <c r="AE14" s="117">
        <f t="shared" si="8"/>
        <v>201811</v>
      </c>
      <c r="AF14" s="117">
        <f t="shared" si="8"/>
        <v>200803</v>
      </c>
      <c r="AG14" s="117">
        <f t="shared" si="8"/>
        <v>199292</v>
      </c>
      <c r="AH14" s="117">
        <f t="shared" si="8"/>
        <v>197601</v>
      </c>
      <c r="AI14" s="117">
        <f t="shared" si="8"/>
        <v>195215</v>
      </c>
      <c r="AJ14" s="117">
        <f t="shared" si="8"/>
        <v>193128</v>
      </c>
      <c r="AK14" s="117">
        <f t="shared" si="8"/>
        <v>191211</v>
      </c>
      <c r="AL14" s="117">
        <f t="shared" si="8"/>
        <v>189399</v>
      </c>
      <c r="AM14" s="117">
        <f t="shared" si="8"/>
        <v>187261</v>
      </c>
      <c r="AN14" s="117">
        <f t="shared" si="8"/>
        <v>184744</v>
      </c>
      <c r="AO14" s="117">
        <f t="shared" si="8"/>
        <v>182727</v>
      </c>
      <c r="AP14" s="117">
        <f t="shared" si="8"/>
        <v>180607</v>
      </c>
      <c r="AQ14" s="117">
        <f t="shared" si="8"/>
        <v>178775</v>
      </c>
      <c r="AR14" s="117">
        <f t="shared" si="8"/>
        <v>176741</v>
      </c>
      <c r="AS14" s="117">
        <f t="shared" si="8"/>
        <v>174594</v>
      </c>
      <c r="AT14" s="117">
        <f t="shared" si="8"/>
        <v>172431</v>
      </c>
      <c r="AU14" s="117">
        <f t="shared" si="8"/>
        <v>170232</v>
      </c>
      <c r="AV14" s="117">
        <f t="shared" si="8"/>
        <v>168124</v>
      </c>
      <c r="AW14" s="117">
        <f t="shared" si="8"/>
        <v>165797</v>
      </c>
      <c r="AX14" s="117">
        <f t="shared" si="8"/>
        <v>163252</v>
      </c>
      <c r="AY14" s="117">
        <f t="shared" si="8"/>
        <v>160494</v>
      </c>
      <c r="AZ14" s="117">
        <f t="shared" si="8"/>
        <v>157989</v>
      </c>
      <c r="BA14" s="117">
        <f t="shared" si="8"/>
        <v>155285</v>
      </c>
      <c r="BB14" s="117">
        <f t="shared" si="8"/>
        <v>152674</v>
      </c>
      <c r="BC14" s="117">
        <f t="shared" si="8"/>
        <v>149768</v>
      </c>
      <c r="BD14" s="117">
        <f t="shared" si="8"/>
        <v>146857</v>
      </c>
    </row>
    <row r="15" spans="1:56">
      <c r="A15" s="40" t="s">
        <v>61</v>
      </c>
      <c r="B15" s="117">
        <f>B70</f>
        <v>115869</v>
      </c>
      <c r="C15" s="117">
        <f t="shared" ref="C15:BD15" si="9">C70</f>
        <v>115167</v>
      </c>
      <c r="D15" s="117">
        <f t="shared" si="9"/>
        <v>114765</v>
      </c>
      <c r="E15" s="117">
        <f t="shared" si="9"/>
        <v>114840</v>
      </c>
      <c r="F15" s="117">
        <f t="shared" si="9"/>
        <v>114716</v>
      </c>
      <c r="G15" s="117">
        <f t="shared" si="9"/>
        <v>114427</v>
      </c>
      <c r="H15" s="117">
        <f t="shared" si="9"/>
        <v>114432</v>
      </c>
      <c r="I15" s="117">
        <f t="shared" si="9"/>
        <v>114561</v>
      </c>
      <c r="J15" s="117">
        <f t="shared" si="9"/>
        <v>114584</v>
      </c>
      <c r="K15" s="117">
        <f t="shared" si="9"/>
        <v>114620</v>
      </c>
      <c r="L15" s="117">
        <f t="shared" si="9"/>
        <v>114667</v>
      </c>
      <c r="M15" s="117">
        <f t="shared" si="9"/>
        <v>114751</v>
      </c>
      <c r="N15" s="117">
        <f t="shared" si="9"/>
        <v>114867</v>
      </c>
      <c r="O15" s="117">
        <f t="shared" si="9"/>
        <v>114931</v>
      </c>
      <c r="P15" s="117">
        <f t="shared" si="9"/>
        <v>115131</v>
      </c>
      <c r="Q15" s="117">
        <f t="shared" si="9"/>
        <v>115247</v>
      </c>
      <c r="R15" s="117">
        <f t="shared" si="9"/>
        <v>115308</v>
      </c>
      <c r="S15" s="117">
        <f t="shared" si="9"/>
        <v>115354</v>
      </c>
      <c r="T15" s="117">
        <f t="shared" si="9"/>
        <v>115223</v>
      </c>
      <c r="U15" s="117">
        <f t="shared" si="9"/>
        <v>115419</v>
      </c>
      <c r="V15" s="117">
        <f t="shared" si="9"/>
        <v>115461</v>
      </c>
      <c r="W15" s="117">
        <f t="shared" si="9"/>
        <v>116208</v>
      </c>
      <c r="X15" s="117">
        <f t="shared" si="9"/>
        <v>116799</v>
      </c>
      <c r="Y15" s="117">
        <f t="shared" si="9"/>
        <v>116679</v>
      </c>
      <c r="Z15" s="117">
        <f t="shared" si="9"/>
        <v>118084</v>
      </c>
      <c r="AA15" s="117">
        <f t="shared" si="9"/>
        <v>118740</v>
      </c>
      <c r="AB15" s="117">
        <f t="shared" si="9"/>
        <v>119050</v>
      </c>
      <c r="AC15" s="117">
        <f t="shared" si="9"/>
        <v>119360</v>
      </c>
      <c r="AD15" s="117">
        <f t="shared" si="9"/>
        <v>119669</v>
      </c>
      <c r="AE15" s="117">
        <f t="shared" si="9"/>
        <v>119097</v>
      </c>
      <c r="AF15" s="117">
        <f t="shared" si="9"/>
        <v>119187</v>
      </c>
      <c r="AG15" s="117">
        <f t="shared" si="9"/>
        <v>118957</v>
      </c>
      <c r="AH15" s="117">
        <f t="shared" si="9"/>
        <v>118216</v>
      </c>
      <c r="AI15" s="117">
        <f t="shared" si="9"/>
        <v>117410</v>
      </c>
      <c r="AJ15" s="117">
        <f t="shared" si="9"/>
        <v>116682</v>
      </c>
      <c r="AK15" s="117">
        <f t="shared" si="9"/>
        <v>116055</v>
      </c>
      <c r="AL15" s="117">
        <f t="shared" si="9"/>
        <v>114970</v>
      </c>
      <c r="AM15" s="117">
        <f t="shared" si="9"/>
        <v>114048</v>
      </c>
      <c r="AN15" s="117">
        <f t="shared" si="9"/>
        <v>113088</v>
      </c>
      <c r="AO15" s="117">
        <f t="shared" si="9"/>
        <v>112028</v>
      </c>
      <c r="AP15" s="117">
        <f t="shared" si="9"/>
        <v>111020</v>
      </c>
      <c r="AQ15" s="117">
        <f t="shared" si="9"/>
        <v>110275</v>
      </c>
      <c r="AR15" s="117">
        <f t="shared" si="9"/>
        <v>109353</v>
      </c>
      <c r="AS15" s="117">
        <f t="shared" si="9"/>
        <v>108303</v>
      </c>
      <c r="AT15" s="117">
        <f t="shared" si="9"/>
        <v>107170</v>
      </c>
      <c r="AU15" s="117">
        <f t="shared" si="9"/>
        <v>106150</v>
      </c>
      <c r="AV15" s="117">
        <f t="shared" si="9"/>
        <v>105236</v>
      </c>
      <c r="AW15" s="117">
        <f t="shared" si="9"/>
        <v>104219</v>
      </c>
      <c r="AX15" s="117">
        <f t="shared" si="9"/>
        <v>103270</v>
      </c>
      <c r="AY15" s="117">
        <f t="shared" si="9"/>
        <v>102246</v>
      </c>
      <c r="AZ15" s="117">
        <f t="shared" si="9"/>
        <v>101082</v>
      </c>
      <c r="BA15" s="117">
        <f t="shared" si="9"/>
        <v>99744</v>
      </c>
      <c r="BB15" s="117">
        <f t="shared" si="9"/>
        <v>98700</v>
      </c>
      <c r="BC15" s="117">
        <f t="shared" si="9"/>
        <v>97547</v>
      </c>
      <c r="BD15" s="117">
        <f t="shared" si="9"/>
        <v>96300</v>
      </c>
    </row>
    <row r="16" spans="1:56">
      <c r="A16" s="40" t="s">
        <v>62</v>
      </c>
      <c r="B16" s="117">
        <f>B73</f>
        <v>175918</v>
      </c>
      <c r="C16" s="117">
        <f t="shared" ref="C16:BD16" si="10">C73</f>
        <v>174470</v>
      </c>
      <c r="D16" s="117">
        <f t="shared" si="10"/>
        <v>173758</v>
      </c>
      <c r="E16" s="117">
        <f t="shared" si="10"/>
        <v>173624</v>
      </c>
      <c r="F16" s="117">
        <f t="shared" si="10"/>
        <v>172890</v>
      </c>
      <c r="G16" s="117">
        <f t="shared" si="10"/>
        <v>172133</v>
      </c>
      <c r="H16" s="117">
        <f t="shared" si="10"/>
        <v>171484</v>
      </c>
      <c r="I16" s="117">
        <f t="shared" si="10"/>
        <v>170992</v>
      </c>
      <c r="J16" s="117">
        <f t="shared" si="10"/>
        <v>170617</v>
      </c>
      <c r="K16" s="117">
        <f t="shared" si="10"/>
        <v>170603</v>
      </c>
      <c r="L16" s="117">
        <f t="shared" si="10"/>
        <v>170220</v>
      </c>
      <c r="M16" s="117">
        <f t="shared" si="10"/>
        <v>169752</v>
      </c>
      <c r="N16" s="117">
        <f t="shared" si="10"/>
        <v>169579</v>
      </c>
      <c r="O16" s="117">
        <f t="shared" si="10"/>
        <v>169406</v>
      </c>
      <c r="P16" s="117">
        <f t="shared" si="10"/>
        <v>169279</v>
      </c>
      <c r="Q16" s="117">
        <f t="shared" si="10"/>
        <v>169044</v>
      </c>
      <c r="R16" s="117">
        <f t="shared" si="10"/>
        <v>168694</v>
      </c>
      <c r="S16" s="117">
        <f t="shared" si="10"/>
        <v>168019</v>
      </c>
      <c r="T16" s="117">
        <f t="shared" si="10"/>
        <v>167738</v>
      </c>
      <c r="U16" s="117">
        <f t="shared" si="10"/>
        <v>166783</v>
      </c>
      <c r="V16" s="117">
        <f t="shared" si="10"/>
        <v>166218</v>
      </c>
      <c r="W16" s="117">
        <f t="shared" si="10"/>
        <v>165320</v>
      </c>
      <c r="X16" s="117">
        <f t="shared" si="10"/>
        <v>164620</v>
      </c>
      <c r="Y16" s="117">
        <f t="shared" si="10"/>
        <v>162929</v>
      </c>
      <c r="Z16" s="117">
        <f t="shared" si="10"/>
        <v>163236</v>
      </c>
      <c r="AA16" s="117">
        <f t="shared" si="10"/>
        <v>162738</v>
      </c>
      <c r="AB16" s="117">
        <f t="shared" si="10"/>
        <v>162075</v>
      </c>
      <c r="AC16" s="117">
        <f t="shared" si="10"/>
        <v>161413</v>
      </c>
      <c r="AD16" s="117">
        <f t="shared" si="10"/>
        <v>160748</v>
      </c>
      <c r="AE16" s="117">
        <f t="shared" si="10"/>
        <v>159836</v>
      </c>
      <c r="AF16" s="117">
        <f t="shared" si="10"/>
        <v>159111</v>
      </c>
      <c r="AG16" s="117">
        <f t="shared" si="10"/>
        <v>157750</v>
      </c>
      <c r="AH16" s="117">
        <f t="shared" si="10"/>
        <v>156258</v>
      </c>
      <c r="AI16" s="117">
        <f t="shared" si="10"/>
        <v>154622</v>
      </c>
      <c r="AJ16" s="117">
        <f t="shared" si="10"/>
        <v>152935</v>
      </c>
      <c r="AK16" s="117">
        <f t="shared" si="10"/>
        <v>151391</v>
      </c>
      <c r="AL16" s="117">
        <f t="shared" si="10"/>
        <v>149663</v>
      </c>
      <c r="AM16" s="117">
        <f t="shared" si="10"/>
        <v>147963</v>
      </c>
      <c r="AN16" s="117">
        <f t="shared" si="10"/>
        <v>146427</v>
      </c>
      <c r="AO16" s="117">
        <f t="shared" si="10"/>
        <v>145116</v>
      </c>
      <c r="AP16" s="117">
        <f t="shared" si="10"/>
        <v>143547</v>
      </c>
      <c r="AQ16" s="117">
        <f t="shared" si="10"/>
        <v>141837</v>
      </c>
      <c r="AR16" s="117">
        <f t="shared" si="10"/>
        <v>140235</v>
      </c>
      <c r="AS16" s="117">
        <f t="shared" si="10"/>
        <v>138398</v>
      </c>
      <c r="AT16" s="117">
        <f t="shared" si="10"/>
        <v>136922</v>
      </c>
      <c r="AU16" s="117">
        <f t="shared" si="10"/>
        <v>135147</v>
      </c>
      <c r="AV16" s="117">
        <f t="shared" si="10"/>
        <v>133719</v>
      </c>
      <c r="AW16" s="117">
        <f t="shared" si="10"/>
        <v>132325</v>
      </c>
      <c r="AX16" s="117">
        <f t="shared" si="10"/>
        <v>130455</v>
      </c>
      <c r="AY16" s="117">
        <f t="shared" si="10"/>
        <v>128838</v>
      </c>
      <c r="AZ16" s="117">
        <f t="shared" si="10"/>
        <v>127340</v>
      </c>
      <c r="BA16" s="117">
        <f t="shared" si="10"/>
        <v>126045</v>
      </c>
      <c r="BB16" s="117">
        <f t="shared" si="10"/>
        <v>124564</v>
      </c>
      <c r="BC16" s="117">
        <f t="shared" si="10"/>
        <v>122868</v>
      </c>
      <c r="BD16" s="117">
        <f t="shared" si="10"/>
        <v>121116</v>
      </c>
    </row>
    <row r="17" spans="1:56">
      <c r="A17" s="40"/>
      <c r="B17" s="117"/>
      <c r="C17" s="117"/>
      <c r="D17" s="117"/>
      <c r="E17" s="117"/>
      <c r="F17" s="117"/>
      <c r="G17" s="118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41"/>
      <c r="AQ17" s="41"/>
      <c r="AR17" s="41"/>
      <c r="AS17" s="41"/>
      <c r="AT17" s="120"/>
      <c r="AU17" s="25"/>
    </row>
    <row r="18" spans="1:56">
      <c r="A18" s="51" t="s">
        <v>96</v>
      </c>
      <c r="B18" s="117">
        <f>SUM(B19:B27)</f>
        <v>1288937</v>
      </c>
      <c r="C18" s="117">
        <f t="shared" ref="C18:BD18" si="11">SUM(C19:C27)</f>
        <v>1306967</v>
      </c>
      <c r="D18" s="117">
        <f t="shared" si="11"/>
        <v>1322443</v>
      </c>
      <c r="E18" s="117">
        <f t="shared" si="11"/>
        <v>1334527</v>
      </c>
      <c r="F18" s="117">
        <f t="shared" si="11"/>
        <v>1346271</v>
      </c>
      <c r="G18" s="117">
        <f t="shared" si="11"/>
        <v>1360605</v>
      </c>
      <c r="H18" s="117">
        <f t="shared" si="11"/>
        <v>1363992</v>
      </c>
      <c r="I18" s="117">
        <f t="shared" si="11"/>
        <v>1366848</v>
      </c>
      <c r="J18" s="117">
        <f t="shared" si="11"/>
        <v>1370510</v>
      </c>
      <c r="K18" s="117">
        <f t="shared" si="11"/>
        <v>1366033</v>
      </c>
      <c r="L18" s="117">
        <f t="shared" si="11"/>
        <v>1367390</v>
      </c>
      <c r="M18" s="117">
        <f t="shared" si="11"/>
        <v>1374050</v>
      </c>
      <c r="N18" s="117">
        <f t="shared" si="11"/>
        <v>1381514</v>
      </c>
      <c r="O18" s="117">
        <f t="shared" si="11"/>
        <v>1391514</v>
      </c>
      <c r="P18" s="117">
        <f t="shared" si="11"/>
        <v>1402146</v>
      </c>
      <c r="Q18" s="117">
        <f t="shared" si="11"/>
        <v>1410834</v>
      </c>
      <c r="R18" s="117">
        <f t="shared" si="11"/>
        <v>1425658</v>
      </c>
      <c r="S18" s="117">
        <f t="shared" si="11"/>
        <v>1433456</v>
      </c>
      <c r="T18" s="117">
        <f t="shared" si="11"/>
        <v>1449037</v>
      </c>
      <c r="U18" s="117">
        <f t="shared" si="11"/>
        <v>1464096</v>
      </c>
      <c r="V18" s="117">
        <f t="shared" si="11"/>
        <v>1477410</v>
      </c>
      <c r="W18" s="117">
        <f t="shared" si="11"/>
        <v>1488619</v>
      </c>
      <c r="X18" s="117">
        <f t="shared" si="11"/>
        <v>1499195</v>
      </c>
      <c r="Y18" s="117">
        <f t="shared" si="11"/>
        <v>1509395</v>
      </c>
      <c r="Z18" s="117">
        <f t="shared" si="11"/>
        <v>1518982</v>
      </c>
      <c r="AA18" s="117">
        <f t="shared" si="11"/>
        <v>1423792</v>
      </c>
      <c r="AB18" s="117">
        <f t="shared" si="11"/>
        <v>1434572</v>
      </c>
      <c r="AC18" s="117">
        <f t="shared" si="11"/>
        <v>1454632</v>
      </c>
      <c r="AD18" s="117">
        <f t="shared" si="11"/>
        <v>1475342</v>
      </c>
      <c r="AE18" s="117">
        <f t="shared" si="11"/>
        <v>1483655</v>
      </c>
      <c r="AF18" s="117">
        <f t="shared" si="11"/>
        <v>1493398</v>
      </c>
      <c r="AG18" s="117">
        <f t="shared" si="11"/>
        <v>1503480</v>
      </c>
      <c r="AH18" s="117">
        <f t="shared" si="11"/>
        <v>1510662</v>
      </c>
      <c r="AI18" s="117">
        <f t="shared" si="11"/>
        <v>1516155</v>
      </c>
      <c r="AJ18" s="117">
        <f t="shared" si="11"/>
        <v>1520267</v>
      </c>
      <c r="AK18" s="117">
        <f t="shared" si="11"/>
        <v>1525393</v>
      </c>
      <c r="AL18" s="117">
        <f t="shared" si="11"/>
        <v>1529817</v>
      </c>
      <c r="AM18" s="117">
        <f t="shared" si="11"/>
        <v>1532428</v>
      </c>
      <c r="AN18" s="117">
        <f t="shared" si="11"/>
        <v>1536433</v>
      </c>
      <c r="AO18" s="117">
        <f t="shared" si="11"/>
        <v>1541214</v>
      </c>
      <c r="AP18" s="117">
        <f t="shared" si="11"/>
        <v>1544200</v>
      </c>
      <c r="AQ18" s="117">
        <f t="shared" si="11"/>
        <v>1544970</v>
      </c>
      <c r="AR18" s="117">
        <f t="shared" si="11"/>
        <v>1543075</v>
      </c>
      <c r="AS18" s="117">
        <f t="shared" si="11"/>
        <v>1541169</v>
      </c>
      <c r="AT18" s="117">
        <f t="shared" si="11"/>
        <v>1539755</v>
      </c>
      <c r="AU18" s="117">
        <f t="shared" si="11"/>
        <v>1537272</v>
      </c>
      <c r="AV18" s="117">
        <f t="shared" si="11"/>
        <v>1537467</v>
      </c>
      <c r="AW18" s="117">
        <f t="shared" si="11"/>
        <v>1535559</v>
      </c>
      <c r="AX18" s="117">
        <f t="shared" si="11"/>
        <v>1532515</v>
      </c>
      <c r="AY18" s="117">
        <f t="shared" si="11"/>
        <v>1529756</v>
      </c>
      <c r="AZ18" s="117">
        <f t="shared" si="11"/>
        <v>1525152</v>
      </c>
      <c r="BA18" s="117">
        <f t="shared" si="11"/>
        <v>1517073</v>
      </c>
      <c r="BB18" s="117">
        <f t="shared" si="11"/>
        <v>1510171</v>
      </c>
      <c r="BC18" s="117">
        <f t="shared" si="11"/>
        <v>1499887</v>
      </c>
      <c r="BD18" s="117">
        <f t="shared" si="11"/>
        <v>1492282</v>
      </c>
    </row>
    <row r="19" spans="1:56">
      <c r="A19" s="475" t="s">
        <v>63</v>
      </c>
      <c r="B19" s="121">
        <v>171125</v>
      </c>
      <c r="C19" s="121">
        <v>173752</v>
      </c>
      <c r="D19" s="121">
        <v>177948</v>
      </c>
      <c r="E19" s="121">
        <v>180433</v>
      </c>
      <c r="F19" s="121">
        <v>181323</v>
      </c>
      <c r="G19" s="121">
        <v>183872</v>
      </c>
      <c r="H19" s="121">
        <v>184740</v>
      </c>
      <c r="I19" s="121">
        <v>184375</v>
      </c>
      <c r="J19" s="121">
        <v>184996</v>
      </c>
      <c r="K19" s="121">
        <v>183402</v>
      </c>
      <c r="L19" s="121">
        <v>183284</v>
      </c>
      <c r="M19" s="121">
        <v>182705</v>
      </c>
      <c r="N19" s="121">
        <v>182194</v>
      </c>
      <c r="O19" s="121">
        <v>183219</v>
      </c>
      <c r="P19" s="121">
        <v>184444</v>
      </c>
      <c r="Q19" s="121">
        <v>184734</v>
      </c>
      <c r="R19" s="121">
        <v>186776</v>
      </c>
      <c r="S19" s="121">
        <v>187479</v>
      </c>
      <c r="T19" s="121">
        <v>189080</v>
      </c>
      <c r="U19" s="121">
        <v>189230</v>
      </c>
      <c r="V19" s="121">
        <v>190354</v>
      </c>
      <c r="W19" s="121">
        <v>191047</v>
      </c>
      <c r="X19" s="121">
        <v>191506</v>
      </c>
      <c r="Y19" s="121">
        <v>192056</v>
      </c>
      <c r="Z19" s="121">
        <v>191540</v>
      </c>
      <c r="AA19" s="121">
        <v>157599</v>
      </c>
      <c r="AB19" s="121">
        <v>162038</v>
      </c>
      <c r="AC19" s="121">
        <v>172327</v>
      </c>
      <c r="AD19" s="121">
        <v>182228</v>
      </c>
      <c r="AE19" s="121">
        <v>185877</v>
      </c>
      <c r="AF19" s="121">
        <v>191309</v>
      </c>
      <c r="AG19" s="121">
        <v>196177</v>
      </c>
      <c r="AH19" s="121">
        <v>199079</v>
      </c>
      <c r="AI19" s="121">
        <v>201045</v>
      </c>
      <c r="AJ19" s="121">
        <v>203305</v>
      </c>
      <c r="AK19" s="121">
        <v>206037</v>
      </c>
      <c r="AL19" s="121">
        <v>207378</v>
      </c>
      <c r="AM19" s="121">
        <v>207662</v>
      </c>
      <c r="AN19" s="121">
        <v>208891</v>
      </c>
      <c r="AO19" s="121">
        <v>209631</v>
      </c>
      <c r="AP19" s="121">
        <v>210408</v>
      </c>
      <c r="AQ19" s="121">
        <v>210995</v>
      </c>
      <c r="AR19" s="121">
        <v>211623</v>
      </c>
      <c r="AS19" s="121">
        <v>212453</v>
      </c>
      <c r="AT19" s="121">
        <v>212971</v>
      </c>
      <c r="AU19" s="121">
        <v>213634</v>
      </c>
      <c r="AV19" s="121">
        <v>213937</v>
      </c>
      <c r="AW19" s="121">
        <v>214112</v>
      </c>
      <c r="AX19" s="121">
        <v>213878</v>
      </c>
      <c r="AY19" s="121">
        <v>214167</v>
      </c>
      <c r="AZ19" s="121">
        <v>213562</v>
      </c>
      <c r="BA19" s="121">
        <v>212599</v>
      </c>
      <c r="BB19" s="121">
        <v>211923</v>
      </c>
      <c r="BC19" s="121">
        <v>210670</v>
      </c>
      <c r="BD19" s="121">
        <f>VLOOKUP($A19,$BC$80:$BD$140,2,FALSE)</f>
        <v>210191</v>
      </c>
    </row>
    <row r="20" spans="1:56">
      <c r="A20" s="476" t="s">
        <v>64</v>
      </c>
      <c r="B20" s="122">
        <v>170791</v>
      </c>
      <c r="C20" s="122">
        <v>167826</v>
      </c>
      <c r="D20" s="122">
        <v>165083</v>
      </c>
      <c r="E20" s="122">
        <v>162882</v>
      </c>
      <c r="F20" s="122">
        <v>160471</v>
      </c>
      <c r="G20" s="122">
        <v>157891</v>
      </c>
      <c r="H20" s="122">
        <v>155115</v>
      </c>
      <c r="I20" s="122">
        <v>151996</v>
      </c>
      <c r="J20" s="122">
        <v>148469</v>
      </c>
      <c r="K20" s="122">
        <v>145429</v>
      </c>
      <c r="L20" s="122">
        <v>142313</v>
      </c>
      <c r="M20" s="122">
        <v>139611</v>
      </c>
      <c r="N20" s="122">
        <v>137406</v>
      </c>
      <c r="O20" s="122">
        <v>136485</v>
      </c>
      <c r="P20" s="122">
        <v>135459</v>
      </c>
      <c r="Q20" s="122">
        <v>133745</v>
      </c>
      <c r="R20" s="122">
        <v>132835</v>
      </c>
      <c r="S20" s="122">
        <v>133111</v>
      </c>
      <c r="T20" s="122">
        <v>131301</v>
      </c>
      <c r="U20" s="122">
        <v>130411</v>
      </c>
      <c r="V20" s="122">
        <v>129578</v>
      </c>
      <c r="W20" s="122">
        <v>128348</v>
      </c>
      <c r="X20" s="122">
        <v>127136</v>
      </c>
      <c r="Y20" s="122">
        <v>126063</v>
      </c>
      <c r="Z20" s="122">
        <v>124891</v>
      </c>
      <c r="AA20" s="122">
        <v>97473</v>
      </c>
      <c r="AB20" s="122">
        <v>100151</v>
      </c>
      <c r="AC20" s="122">
        <v>106414</v>
      </c>
      <c r="AD20" s="122">
        <v>113657</v>
      </c>
      <c r="AE20" s="122">
        <v>116838</v>
      </c>
      <c r="AF20" s="122">
        <v>120518</v>
      </c>
      <c r="AG20" s="122">
        <v>123207</v>
      </c>
      <c r="AH20" s="122">
        <v>124785</v>
      </c>
      <c r="AI20" s="122">
        <v>125994</v>
      </c>
      <c r="AJ20" s="122">
        <v>127377</v>
      </c>
      <c r="AK20" s="122">
        <v>128050</v>
      </c>
      <c r="AL20" s="122">
        <v>128912</v>
      </c>
      <c r="AM20" s="122">
        <v>129945</v>
      </c>
      <c r="AN20" s="122">
        <v>130609</v>
      </c>
      <c r="AO20" s="122">
        <v>132328</v>
      </c>
      <c r="AP20" s="122">
        <v>133451</v>
      </c>
      <c r="AQ20" s="122">
        <v>134218</v>
      </c>
      <c r="AR20" s="122">
        <v>134586</v>
      </c>
      <c r="AS20" s="122">
        <v>134789</v>
      </c>
      <c r="AT20" s="122">
        <v>135997</v>
      </c>
      <c r="AU20" s="122">
        <v>136088</v>
      </c>
      <c r="AV20" s="122">
        <v>136722</v>
      </c>
      <c r="AW20" s="122">
        <v>137096</v>
      </c>
      <c r="AX20" s="122">
        <v>137178</v>
      </c>
      <c r="AY20" s="122">
        <v>137122</v>
      </c>
      <c r="AZ20" s="122">
        <v>136747</v>
      </c>
      <c r="BA20" s="122">
        <v>136534</v>
      </c>
      <c r="BB20" s="122">
        <v>136476</v>
      </c>
      <c r="BC20" s="122">
        <v>136029</v>
      </c>
      <c r="BD20" s="122">
        <f t="shared" ref="BD20:BD76" si="12">VLOOKUP($A20,$BC$80:$BD$140,2,FALSE)</f>
        <v>135956</v>
      </c>
    </row>
    <row r="21" spans="1:56">
      <c r="A21" s="476" t="s">
        <v>213</v>
      </c>
      <c r="B21" s="122">
        <v>148288</v>
      </c>
      <c r="C21" s="122">
        <v>144158</v>
      </c>
      <c r="D21" s="122">
        <v>140856</v>
      </c>
      <c r="E21" s="122">
        <v>137510</v>
      </c>
      <c r="F21" s="122">
        <v>134051</v>
      </c>
      <c r="G21" s="122">
        <v>130491</v>
      </c>
      <c r="H21" s="122">
        <v>127616</v>
      </c>
      <c r="I21" s="122">
        <v>124970</v>
      </c>
      <c r="J21" s="122">
        <v>122331</v>
      </c>
      <c r="K21" s="122">
        <v>118361</v>
      </c>
      <c r="L21" s="122">
        <v>115329</v>
      </c>
      <c r="M21" s="122">
        <v>116179</v>
      </c>
      <c r="N21" s="122">
        <v>119174</v>
      </c>
      <c r="O21" s="122">
        <v>118275</v>
      </c>
      <c r="P21" s="122">
        <v>118396</v>
      </c>
      <c r="Q21" s="122">
        <v>119163</v>
      </c>
      <c r="R21" s="122">
        <v>117924</v>
      </c>
      <c r="S21" s="122">
        <v>116952</v>
      </c>
      <c r="T21" s="122">
        <v>116998</v>
      </c>
      <c r="U21" s="122">
        <v>116856</v>
      </c>
      <c r="V21" s="122">
        <v>116279</v>
      </c>
      <c r="W21" s="122">
        <v>115345</v>
      </c>
      <c r="X21" s="122">
        <v>114196</v>
      </c>
      <c r="Y21" s="122">
        <v>112648</v>
      </c>
      <c r="Z21" s="122">
        <v>111536</v>
      </c>
      <c r="AA21" s="122">
        <v>103711</v>
      </c>
      <c r="AB21" s="122">
        <v>103800</v>
      </c>
      <c r="AC21" s="122">
        <v>105089</v>
      </c>
      <c r="AD21" s="122">
        <v>107937</v>
      </c>
      <c r="AE21" s="122">
        <v>108419</v>
      </c>
      <c r="AF21" s="122">
        <v>107982</v>
      </c>
      <c r="AG21" s="122">
        <v>109762</v>
      </c>
      <c r="AH21" s="122">
        <v>111418</v>
      </c>
      <c r="AI21" s="122">
        <v>113087</v>
      </c>
      <c r="AJ21" s="122">
        <v>114597</v>
      </c>
      <c r="AK21" s="122">
        <v>116591</v>
      </c>
      <c r="AL21" s="122">
        <v>119381</v>
      </c>
      <c r="AM21" s="122">
        <v>120852</v>
      </c>
      <c r="AN21" s="122">
        <v>122439</v>
      </c>
      <c r="AO21" s="122">
        <v>124695</v>
      </c>
      <c r="AP21" s="122">
        <v>126393</v>
      </c>
      <c r="AQ21" s="122">
        <v>128204</v>
      </c>
      <c r="AR21" s="122">
        <v>129287</v>
      </c>
      <c r="AS21" s="122">
        <v>131422</v>
      </c>
      <c r="AT21" s="122">
        <v>132977</v>
      </c>
      <c r="AU21" s="122">
        <v>135153</v>
      </c>
      <c r="AV21" s="122">
        <v>138470</v>
      </c>
      <c r="AW21" s="122">
        <v>140997</v>
      </c>
      <c r="AX21" s="122">
        <v>143392</v>
      </c>
      <c r="AY21" s="122">
        <v>145559</v>
      </c>
      <c r="AZ21" s="122">
        <v>147518</v>
      </c>
      <c r="BA21" s="122">
        <v>147627</v>
      </c>
      <c r="BB21" s="122">
        <v>148010</v>
      </c>
      <c r="BC21" s="122">
        <v>148936</v>
      </c>
      <c r="BD21" s="122">
        <f t="shared" si="12"/>
        <v>149596</v>
      </c>
    </row>
    <row r="22" spans="1:56">
      <c r="A22" s="476" t="s">
        <v>65</v>
      </c>
      <c r="B22" s="122">
        <v>188419</v>
      </c>
      <c r="C22" s="122">
        <v>183285</v>
      </c>
      <c r="D22" s="122">
        <v>178771</v>
      </c>
      <c r="E22" s="122">
        <v>174059</v>
      </c>
      <c r="F22" s="122">
        <v>170378</v>
      </c>
      <c r="G22" s="122">
        <v>165868</v>
      </c>
      <c r="H22" s="122">
        <v>161556</v>
      </c>
      <c r="I22" s="122">
        <v>156992</v>
      </c>
      <c r="J22" s="122">
        <v>151839</v>
      </c>
      <c r="K22" s="122">
        <v>147108</v>
      </c>
      <c r="L22" s="122">
        <v>142418</v>
      </c>
      <c r="M22" s="122">
        <v>138926</v>
      </c>
      <c r="N22" s="122">
        <v>136508</v>
      </c>
      <c r="O22" s="122">
        <v>134500</v>
      </c>
      <c r="P22" s="122">
        <v>132827</v>
      </c>
      <c r="Q22" s="122">
        <v>130429</v>
      </c>
      <c r="R22" s="122">
        <v>129369</v>
      </c>
      <c r="S22" s="122">
        <v>128358</v>
      </c>
      <c r="T22" s="122">
        <v>126959</v>
      </c>
      <c r="U22" s="122">
        <v>125221</v>
      </c>
      <c r="V22" s="122">
        <v>123919</v>
      </c>
      <c r="W22" s="122">
        <v>122173</v>
      </c>
      <c r="X22" s="122">
        <v>120821</v>
      </c>
      <c r="Y22" s="122">
        <v>119656</v>
      </c>
      <c r="Z22" s="122">
        <v>117918</v>
      </c>
      <c r="AA22" s="122">
        <v>98856</v>
      </c>
      <c r="AB22" s="122">
        <v>99176</v>
      </c>
      <c r="AC22" s="122">
        <v>100898</v>
      </c>
      <c r="AD22" s="122">
        <v>102908</v>
      </c>
      <c r="AE22" s="122">
        <v>104735</v>
      </c>
      <c r="AF22" s="122">
        <v>106897</v>
      </c>
      <c r="AG22" s="122">
        <v>107354</v>
      </c>
      <c r="AH22" s="122">
        <v>107695</v>
      </c>
      <c r="AI22" s="122">
        <v>107957</v>
      </c>
      <c r="AJ22" s="122">
        <v>107529</v>
      </c>
      <c r="AK22" s="122">
        <v>106985</v>
      </c>
      <c r="AL22" s="122">
        <v>107206</v>
      </c>
      <c r="AM22" s="122">
        <v>107217</v>
      </c>
      <c r="AN22" s="122">
        <v>108132</v>
      </c>
      <c r="AO22" s="122">
        <v>108651</v>
      </c>
      <c r="AP22" s="122">
        <v>108304</v>
      </c>
      <c r="AQ22" s="122">
        <v>108026</v>
      </c>
      <c r="AR22" s="122">
        <v>107283</v>
      </c>
      <c r="AS22" s="122">
        <v>107010</v>
      </c>
      <c r="AT22" s="122">
        <v>106819</v>
      </c>
      <c r="AU22" s="122">
        <v>106956</v>
      </c>
      <c r="AV22" s="122">
        <v>107558</v>
      </c>
      <c r="AW22" s="122">
        <v>107954</v>
      </c>
      <c r="AX22" s="122">
        <v>108540</v>
      </c>
      <c r="AY22" s="122">
        <v>109105</v>
      </c>
      <c r="AZ22" s="122">
        <v>109144</v>
      </c>
      <c r="BA22" s="122">
        <v>108853</v>
      </c>
      <c r="BB22" s="122">
        <v>109895</v>
      </c>
      <c r="BC22" s="122">
        <v>109686</v>
      </c>
      <c r="BD22" s="122">
        <f t="shared" si="12"/>
        <v>110077</v>
      </c>
    </row>
    <row r="23" spans="1:56">
      <c r="A23" s="476" t="s">
        <v>69</v>
      </c>
      <c r="B23" s="122">
        <v>81220</v>
      </c>
      <c r="C23" s="122">
        <v>96282</v>
      </c>
      <c r="D23" s="122">
        <v>108817</v>
      </c>
      <c r="E23" s="122">
        <v>117048</v>
      </c>
      <c r="F23" s="122">
        <v>124796</v>
      </c>
      <c r="G23" s="122">
        <v>135691</v>
      </c>
      <c r="H23" s="122">
        <v>142193</v>
      </c>
      <c r="I23" s="122">
        <v>148946</v>
      </c>
      <c r="J23" s="122">
        <v>154714</v>
      </c>
      <c r="K23" s="122">
        <v>158910</v>
      </c>
      <c r="L23" s="122">
        <v>164714</v>
      </c>
      <c r="M23" s="122">
        <v>169092</v>
      </c>
      <c r="N23" s="122">
        <v>171078</v>
      </c>
      <c r="O23" s="122">
        <v>172950</v>
      </c>
      <c r="P23" s="122">
        <v>174720</v>
      </c>
      <c r="Q23" s="122">
        <v>177221</v>
      </c>
      <c r="R23" s="122">
        <v>180255</v>
      </c>
      <c r="S23" s="122">
        <v>182485</v>
      </c>
      <c r="T23" s="122">
        <v>187343</v>
      </c>
      <c r="U23" s="122">
        <v>194199</v>
      </c>
      <c r="V23" s="122">
        <v>198443</v>
      </c>
      <c r="W23" s="122">
        <v>202099</v>
      </c>
      <c r="X23" s="122">
        <v>206629</v>
      </c>
      <c r="Y23" s="122">
        <v>210526</v>
      </c>
      <c r="Z23" s="122">
        <v>216036</v>
      </c>
      <c r="AA23" s="122">
        <v>230473</v>
      </c>
      <c r="AB23" s="122">
        <v>231500</v>
      </c>
      <c r="AC23" s="122">
        <v>230454</v>
      </c>
      <c r="AD23" s="122">
        <v>228131</v>
      </c>
      <c r="AE23" s="122">
        <v>226781</v>
      </c>
      <c r="AF23" s="122">
        <v>225184</v>
      </c>
      <c r="AG23" s="122">
        <v>224853</v>
      </c>
      <c r="AH23" s="122">
        <v>224775</v>
      </c>
      <c r="AI23" s="122">
        <v>224847</v>
      </c>
      <c r="AJ23" s="122">
        <v>225480</v>
      </c>
      <c r="AK23" s="122">
        <v>225945</v>
      </c>
      <c r="AL23" s="122">
        <v>226173</v>
      </c>
      <c r="AM23" s="122">
        <v>226373</v>
      </c>
      <c r="AN23" s="122">
        <v>226327</v>
      </c>
      <c r="AO23" s="122">
        <v>226576</v>
      </c>
      <c r="AP23" s="122">
        <v>226836</v>
      </c>
      <c r="AQ23" s="122">
        <v>226319</v>
      </c>
      <c r="AR23" s="122">
        <v>225477</v>
      </c>
      <c r="AS23" s="122">
        <v>223865</v>
      </c>
      <c r="AT23" s="122">
        <v>222050</v>
      </c>
      <c r="AU23" s="122">
        <v>219805</v>
      </c>
      <c r="AV23" s="122">
        <v>217808</v>
      </c>
      <c r="AW23" s="122">
        <v>216077</v>
      </c>
      <c r="AX23" s="122">
        <v>213867</v>
      </c>
      <c r="AY23" s="122">
        <v>211984</v>
      </c>
      <c r="AZ23" s="122">
        <v>210492</v>
      </c>
      <c r="BA23" s="122">
        <v>209357</v>
      </c>
      <c r="BB23" s="122">
        <v>208030</v>
      </c>
      <c r="BC23" s="122">
        <v>205978</v>
      </c>
      <c r="BD23" s="122">
        <f t="shared" si="12"/>
        <v>204110</v>
      </c>
    </row>
    <row r="24" spans="1:56">
      <c r="A24" s="476" t="s">
        <v>66</v>
      </c>
      <c r="B24" s="122">
        <v>210072</v>
      </c>
      <c r="C24" s="122">
        <v>206489</v>
      </c>
      <c r="D24" s="122">
        <v>201242</v>
      </c>
      <c r="E24" s="122">
        <v>195844</v>
      </c>
      <c r="F24" s="122">
        <v>190794</v>
      </c>
      <c r="G24" s="122">
        <v>185974</v>
      </c>
      <c r="H24" s="122">
        <v>183275</v>
      </c>
      <c r="I24" s="122">
        <v>178777</v>
      </c>
      <c r="J24" s="122">
        <v>174841</v>
      </c>
      <c r="K24" s="122">
        <v>168354</v>
      </c>
      <c r="L24" s="122">
        <v>163949</v>
      </c>
      <c r="M24" s="122">
        <v>159839</v>
      </c>
      <c r="N24" s="122">
        <v>155824</v>
      </c>
      <c r="O24" s="122">
        <v>153362</v>
      </c>
      <c r="P24" s="122">
        <v>151662</v>
      </c>
      <c r="Q24" s="122">
        <v>148590</v>
      </c>
      <c r="R24" s="122">
        <v>149374</v>
      </c>
      <c r="S24" s="122">
        <v>143609</v>
      </c>
      <c r="T24" s="122">
        <v>141492</v>
      </c>
      <c r="U24" s="122">
        <v>139226</v>
      </c>
      <c r="V24" s="122">
        <v>136884</v>
      </c>
      <c r="W24" s="122">
        <v>135494</v>
      </c>
      <c r="X24" s="122">
        <v>133839</v>
      </c>
      <c r="Y24" s="122">
        <v>132339</v>
      </c>
      <c r="Z24" s="122">
        <v>130466</v>
      </c>
      <c r="AA24" s="122">
        <v>96807</v>
      </c>
      <c r="AB24" s="122">
        <v>99102</v>
      </c>
      <c r="AC24" s="122">
        <v>103499</v>
      </c>
      <c r="AD24" s="122">
        <v>108553</v>
      </c>
      <c r="AE24" s="122">
        <v>106623</v>
      </c>
      <c r="AF24" s="122">
        <v>105464</v>
      </c>
      <c r="AG24" s="122">
        <v>105177</v>
      </c>
      <c r="AH24" s="122">
        <v>104865</v>
      </c>
      <c r="AI24" s="122">
        <v>104490</v>
      </c>
      <c r="AJ24" s="122">
        <v>104169</v>
      </c>
      <c r="AK24" s="122">
        <v>103791</v>
      </c>
      <c r="AL24" s="122">
        <v>103324</v>
      </c>
      <c r="AM24" s="122">
        <v>102986</v>
      </c>
      <c r="AN24" s="122">
        <v>102320</v>
      </c>
      <c r="AO24" s="122">
        <v>101833</v>
      </c>
      <c r="AP24" s="122">
        <v>101624</v>
      </c>
      <c r="AQ24" s="122">
        <v>101099</v>
      </c>
      <c r="AR24" s="122">
        <v>100122</v>
      </c>
      <c r="AS24" s="122">
        <v>98963</v>
      </c>
      <c r="AT24" s="122">
        <v>98682</v>
      </c>
      <c r="AU24" s="122">
        <v>97912</v>
      </c>
      <c r="AV24" s="122">
        <v>97324</v>
      </c>
      <c r="AW24" s="122">
        <v>96724</v>
      </c>
      <c r="AX24" s="122">
        <v>96068</v>
      </c>
      <c r="AY24" s="122">
        <v>95618</v>
      </c>
      <c r="AZ24" s="122">
        <v>94791</v>
      </c>
      <c r="BA24" s="122">
        <v>94250</v>
      </c>
      <c r="BB24" s="122">
        <v>93842</v>
      </c>
      <c r="BC24" s="122">
        <v>93181</v>
      </c>
      <c r="BD24" s="122">
        <f t="shared" si="12"/>
        <v>92516</v>
      </c>
    </row>
    <row r="25" spans="1:56">
      <c r="A25" s="476" t="s">
        <v>67</v>
      </c>
      <c r="B25" s="122">
        <v>111123</v>
      </c>
      <c r="C25" s="122">
        <v>113106</v>
      </c>
      <c r="D25" s="122">
        <v>116885</v>
      </c>
      <c r="E25" s="122">
        <v>118892</v>
      </c>
      <c r="F25" s="122">
        <v>122664</v>
      </c>
      <c r="G25" s="122">
        <v>125550</v>
      </c>
      <c r="H25" s="122">
        <v>125705</v>
      </c>
      <c r="I25" s="122">
        <v>133005</v>
      </c>
      <c r="J25" s="122">
        <v>140584</v>
      </c>
      <c r="K25" s="122">
        <v>149656</v>
      </c>
      <c r="L25" s="122">
        <v>155683</v>
      </c>
      <c r="M25" s="122">
        <v>162134</v>
      </c>
      <c r="N25" s="122">
        <v>166447</v>
      </c>
      <c r="O25" s="122">
        <v>171081</v>
      </c>
      <c r="P25" s="122">
        <v>176709</v>
      </c>
      <c r="Q25" s="122">
        <v>181966</v>
      </c>
      <c r="R25" s="122">
        <v>183539</v>
      </c>
      <c r="S25" s="122">
        <v>185744</v>
      </c>
      <c r="T25" s="122">
        <v>187164</v>
      </c>
      <c r="U25" s="122">
        <v>186889</v>
      </c>
      <c r="V25" s="122">
        <v>188119</v>
      </c>
      <c r="W25" s="122">
        <v>188452</v>
      </c>
      <c r="X25" s="122">
        <v>188136</v>
      </c>
      <c r="Y25" s="122">
        <v>188407</v>
      </c>
      <c r="Z25" s="122">
        <v>188863</v>
      </c>
      <c r="AA25" s="122">
        <v>176507</v>
      </c>
      <c r="AB25" s="122">
        <v>174201</v>
      </c>
      <c r="AC25" s="122">
        <v>172393</v>
      </c>
      <c r="AD25" s="122">
        <v>171637</v>
      </c>
      <c r="AE25" s="122">
        <v>172958</v>
      </c>
      <c r="AF25" s="122">
        <v>174056</v>
      </c>
      <c r="AG25" s="122">
        <v>173992</v>
      </c>
      <c r="AH25" s="122">
        <v>173693</v>
      </c>
      <c r="AI25" s="122">
        <v>173164</v>
      </c>
      <c r="AJ25" s="122">
        <v>172128</v>
      </c>
      <c r="AK25" s="122">
        <v>171628</v>
      </c>
      <c r="AL25" s="122">
        <v>169974</v>
      </c>
      <c r="AM25" s="122">
        <v>168789</v>
      </c>
      <c r="AN25" s="122">
        <v>168499</v>
      </c>
      <c r="AO25" s="122">
        <v>168426</v>
      </c>
      <c r="AP25" s="122">
        <v>167475</v>
      </c>
      <c r="AQ25" s="122">
        <v>166647</v>
      </c>
      <c r="AR25" s="122">
        <v>165124</v>
      </c>
      <c r="AS25" s="122">
        <v>163970</v>
      </c>
      <c r="AT25" s="122">
        <v>163790</v>
      </c>
      <c r="AU25" s="122">
        <v>162468</v>
      </c>
      <c r="AV25" s="122">
        <v>161412</v>
      </c>
      <c r="AW25" s="122">
        <v>160643</v>
      </c>
      <c r="AX25" s="122">
        <v>159796</v>
      </c>
      <c r="AY25" s="122">
        <v>159088</v>
      </c>
      <c r="AZ25" s="122">
        <v>158719</v>
      </c>
      <c r="BA25" s="122">
        <v>157962</v>
      </c>
      <c r="BB25" s="122">
        <v>156592</v>
      </c>
      <c r="BC25" s="122">
        <v>154929</v>
      </c>
      <c r="BD25" s="122">
        <f t="shared" si="12"/>
        <v>153535</v>
      </c>
    </row>
    <row r="26" spans="1:56">
      <c r="A26" s="476" t="s">
        <v>68</v>
      </c>
      <c r="B26" s="122">
        <v>161366</v>
      </c>
      <c r="C26" s="122">
        <v>174285</v>
      </c>
      <c r="D26" s="122">
        <v>181983</v>
      </c>
      <c r="E26" s="122">
        <v>190489</v>
      </c>
      <c r="F26" s="122">
        <v>197924</v>
      </c>
      <c r="G26" s="122">
        <v>207064</v>
      </c>
      <c r="H26" s="122">
        <v>212092</v>
      </c>
      <c r="I26" s="122">
        <v>212427</v>
      </c>
      <c r="J26" s="122">
        <v>213676</v>
      </c>
      <c r="K26" s="122">
        <v>211619</v>
      </c>
      <c r="L26" s="122">
        <v>212758</v>
      </c>
      <c r="M26" s="122">
        <v>214732</v>
      </c>
      <c r="N26" s="122">
        <v>217101</v>
      </c>
      <c r="O26" s="122">
        <v>219672</v>
      </c>
      <c r="P26" s="122">
        <v>221921</v>
      </c>
      <c r="Q26" s="122">
        <v>224212</v>
      </c>
      <c r="R26" s="122">
        <v>226295</v>
      </c>
      <c r="S26" s="122">
        <v>228243</v>
      </c>
      <c r="T26" s="122">
        <v>231331</v>
      </c>
      <c r="U26" s="122">
        <v>233045</v>
      </c>
      <c r="V26" s="122">
        <v>235254</v>
      </c>
      <c r="W26" s="122">
        <v>235764</v>
      </c>
      <c r="X26" s="122">
        <v>237597</v>
      </c>
      <c r="Y26" s="122">
        <v>237738</v>
      </c>
      <c r="Z26" s="122">
        <v>237781</v>
      </c>
      <c r="AA26" s="122">
        <v>240203</v>
      </c>
      <c r="AB26" s="122">
        <v>235672</v>
      </c>
      <c r="AC26" s="122">
        <v>229440</v>
      </c>
      <c r="AD26" s="122">
        <v>224711</v>
      </c>
      <c r="AE26" s="122">
        <v>225681</v>
      </c>
      <c r="AF26" s="122">
        <v>226230</v>
      </c>
      <c r="AG26" s="122">
        <v>225361</v>
      </c>
      <c r="AH26" s="122">
        <v>225037</v>
      </c>
      <c r="AI26" s="122">
        <v>224873</v>
      </c>
      <c r="AJ26" s="122">
        <v>223565</v>
      </c>
      <c r="AK26" s="122">
        <v>222729</v>
      </c>
      <c r="AL26" s="122">
        <v>221324</v>
      </c>
      <c r="AM26" s="122">
        <v>220556</v>
      </c>
      <c r="AN26" s="122">
        <v>220217</v>
      </c>
      <c r="AO26" s="122">
        <v>219957</v>
      </c>
      <c r="AP26" s="122">
        <v>220411</v>
      </c>
      <c r="AQ26" s="122">
        <v>220316</v>
      </c>
      <c r="AR26" s="122">
        <v>220267</v>
      </c>
      <c r="AS26" s="122">
        <v>220255</v>
      </c>
      <c r="AT26" s="122">
        <v>219494</v>
      </c>
      <c r="AU26" s="122">
        <v>219474</v>
      </c>
      <c r="AV26" s="122">
        <v>219261</v>
      </c>
      <c r="AW26" s="122">
        <v>218564</v>
      </c>
      <c r="AX26" s="122">
        <v>217608</v>
      </c>
      <c r="AY26" s="122">
        <v>216630</v>
      </c>
      <c r="AZ26" s="122">
        <v>215302</v>
      </c>
      <c r="BA26" s="122">
        <v>213132</v>
      </c>
      <c r="BB26" s="122">
        <v>210717</v>
      </c>
      <c r="BC26" s="122">
        <v>208205</v>
      </c>
      <c r="BD26" s="122">
        <f t="shared" si="12"/>
        <v>206384</v>
      </c>
    </row>
    <row r="27" spans="1:56">
      <c r="A27" s="477" t="s">
        <v>214</v>
      </c>
      <c r="B27" s="123">
        <v>46533</v>
      </c>
      <c r="C27" s="123">
        <v>47784</v>
      </c>
      <c r="D27" s="123">
        <v>50858</v>
      </c>
      <c r="E27" s="123">
        <v>57370</v>
      </c>
      <c r="F27" s="123">
        <v>63870</v>
      </c>
      <c r="G27" s="123">
        <v>68204</v>
      </c>
      <c r="H27" s="123">
        <v>71700</v>
      </c>
      <c r="I27" s="123">
        <v>75360</v>
      </c>
      <c r="J27" s="123">
        <v>79060</v>
      </c>
      <c r="K27" s="123">
        <v>83194</v>
      </c>
      <c r="L27" s="123">
        <v>86942</v>
      </c>
      <c r="M27" s="123">
        <v>90832</v>
      </c>
      <c r="N27" s="123">
        <v>95782</v>
      </c>
      <c r="O27" s="123">
        <v>101970</v>
      </c>
      <c r="P27" s="123">
        <v>106008</v>
      </c>
      <c r="Q27" s="123">
        <v>110774</v>
      </c>
      <c r="R27" s="123">
        <v>119291</v>
      </c>
      <c r="S27" s="123">
        <v>127475</v>
      </c>
      <c r="T27" s="123">
        <v>137369</v>
      </c>
      <c r="U27" s="123">
        <v>149019</v>
      </c>
      <c r="V27" s="123">
        <v>158580</v>
      </c>
      <c r="W27" s="123">
        <v>169897</v>
      </c>
      <c r="X27" s="123">
        <v>179335</v>
      </c>
      <c r="Y27" s="123">
        <v>189962</v>
      </c>
      <c r="Z27" s="123">
        <v>199951</v>
      </c>
      <c r="AA27" s="123">
        <v>222163</v>
      </c>
      <c r="AB27" s="123">
        <v>228932</v>
      </c>
      <c r="AC27" s="123">
        <v>234118</v>
      </c>
      <c r="AD27" s="123">
        <v>235580</v>
      </c>
      <c r="AE27" s="123">
        <v>235743</v>
      </c>
      <c r="AF27" s="123">
        <v>235758</v>
      </c>
      <c r="AG27" s="123">
        <v>237597</v>
      </c>
      <c r="AH27" s="123">
        <v>239315</v>
      </c>
      <c r="AI27" s="123">
        <v>240698</v>
      </c>
      <c r="AJ27" s="123">
        <v>242117</v>
      </c>
      <c r="AK27" s="123">
        <v>243637</v>
      </c>
      <c r="AL27" s="123">
        <v>246145</v>
      </c>
      <c r="AM27" s="123">
        <v>248048</v>
      </c>
      <c r="AN27" s="123">
        <v>248999</v>
      </c>
      <c r="AO27" s="123">
        <v>249117</v>
      </c>
      <c r="AP27" s="123">
        <v>249298</v>
      </c>
      <c r="AQ27" s="123">
        <v>249146</v>
      </c>
      <c r="AR27" s="123">
        <v>249306</v>
      </c>
      <c r="AS27" s="123">
        <v>248442</v>
      </c>
      <c r="AT27" s="123">
        <v>246975</v>
      </c>
      <c r="AU27" s="123">
        <v>245782</v>
      </c>
      <c r="AV27" s="123">
        <v>244975</v>
      </c>
      <c r="AW27" s="123">
        <v>243392</v>
      </c>
      <c r="AX27" s="123">
        <v>242188</v>
      </c>
      <c r="AY27" s="123">
        <v>240483</v>
      </c>
      <c r="AZ27" s="123">
        <v>238877</v>
      </c>
      <c r="BA27" s="123">
        <v>236759</v>
      </c>
      <c r="BB27" s="123">
        <v>234686</v>
      </c>
      <c r="BC27" s="123">
        <v>232273</v>
      </c>
      <c r="BD27" s="123">
        <f t="shared" si="12"/>
        <v>229917</v>
      </c>
    </row>
    <row r="28" spans="1:56">
      <c r="A28" s="51" t="s">
        <v>119</v>
      </c>
      <c r="B28" s="117">
        <f>SUM(B29:B31)</f>
        <v>1001677</v>
      </c>
      <c r="C28" s="117">
        <f t="shared" ref="C28:BC28" si="13">SUM(C29:C31)</f>
        <v>1006833</v>
      </c>
      <c r="D28" s="117">
        <f t="shared" si="13"/>
        <v>1010372</v>
      </c>
      <c r="E28" s="117">
        <f t="shared" si="13"/>
        <v>1014469</v>
      </c>
      <c r="F28" s="117">
        <f t="shared" si="13"/>
        <v>1018428</v>
      </c>
      <c r="G28" s="117">
        <f t="shared" si="13"/>
        <v>1022616</v>
      </c>
      <c r="H28" s="117">
        <f t="shared" si="13"/>
        <v>1021791</v>
      </c>
      <c r="I28" s="117">
        <f t="shared" si="13"/>
        <v>1019849</v>
      </c>
      <c r="J28" s="117">
        <f t="shared" si="13"/>
        <v>1016634</v>
      </c>
      <c r="K28" s="117">
        <f t="shared" si="13"/>
        <v>1017101</v>
      </c>
      <c r="L28" s="117">
        <f t="shared" si="13"/>
        <v>1015724</v>
      </c>
      <c r="M28" s="117">
        <f t="shared" si="13"/>
        <v>1011739</v>
      </c>
      <c r="N28" s="117">
        <f t="shared" si="13"/>
        <v>1012868</v>
      </c>
      <c r="O28" s="117">
        <f t="shared" si="13"/>
        <v>1015886</v>
      </c>
      <c r="P28" s="117">
        <f t="shared" si="13"/>
        <v>1017152</v>
      </c>
      <c r="Q28" s="117">
        <f t="shared" si="13"/>
        <v>1017509</v>
      </c>
      <c r="R28" s="117">
        <f t="shared" si="13"/>
        <v>1018458</v>
      </c>
      <c r="S28" s="117">
        <f t="shared" si="13"/>
        <v>1019397</v>
      </c>
      <c r="T28" s="117">
        <f t="shared" si="13"/>
        <v>1016521</v>
      </c>
      <c r="U28" s="117">
        <f t="shared" si="13"/>
        <v>1014249</v>
      </c>
      <c r="V28" s="117">
        <f t="shared" si="13"/>
        <v>1013432</v>
      </c>
      <c r="W28" s="117">
        <f t="shared" si="13"/>
        <v>1006224</v>
      </c>
      <c r="X28" s="117">
        <f t="shared" si="13"/>
        <v>998106</v>
      </c>
      <c r="Y28" s="117">
        <f t="shared" si="13"/>
        <v>982972</v>
      </c>
      <c r="Z28" s="117">
        <f t="shared" si="13"/>
        <v>965892</v>
      </c>
      <c r="AA28" s="117">
        <f t="shared" si="13"/>
        <v>954007</v>
      </c>
      <c r="AB28" s="117">
        <f t="shared" si="13"/>
        <v>959884</v>
      </c>
      <c r="AC28" s="117">
        <f t="shared" si="13"/>
        <v>965761</v>
      </c>
      <c r="AD28" s="117">
        <f t="shared" si="13"/>
        <v>971638</v>
      </c>
      <c r="AE28" s="117">
        <f t="shared" si="13"/>
        <v>981303</v>
      </c>
      <c r="AF28" s="117">
        <f t="shared" si="13"/>
        <v>988126</v>
      </c>
      <c r="AG28" s="117">
        <f t="shared" si="13"/>
        <v>995746</v>
      </c>
      <c r="AH28" s="117">
        <f t="shared" si="13"/>
        <v>1003070</v>
      </c>
      <c r="AI28" s="117">
        <f t="shared" si="13"/>
        <v>1009182</v>
      </c>
      <c r="AJ28" s="117">
        <f t="shared" si="13"/>
        <v>1012484</v>
      </c>
      <c r="AK28" s="117">
        <f t="shared" si="13"/>
        <v>1018574</v>
      </c>
      <c r="AL28" s="117">
        <f t="shared" si="13"/>
        <v>1022673</v>
      </c>
      <c r="AM28" s="117">
        <f t="shared" si="13"/>
        <v>1025061</v>
      </c>
      <c r="AN28" s="117">
        <f t="shared" si="13"/>
        <v>1026738</v>
      </c>
      <c r="AO28" s="117">
        <f t="shared" si="13"/>
        <v>1027414</v>
      </c>
      <c r="AP28" s="117">
        <f t="shared" si="13"/>
        <v>1029626</v>
      </c>
      <c r="AQ28" s="118">
        <f t="shared" si="13"/>
        <v>1030753</v>
      </c>
      <c r="AR28" s="118">
        <f t="shared" si="13"/>
        <v>1032074</v>
      </c>
      <c r="AS28" s="118">
        <f t="shared" si="13"/>
        <v>1033860</v>
      </c>
      <c r="AT28" s="118">
        <f t="shared" si="13"/>
        <v>1035021</v>
      </c>
      <c r="AU28" s="117">
        <f t="shared" si="13"/>
        <v>1035763</v>
      </c>
      <c r="AV28" s="117">
        <f t="shared" si="13"/>
        <v>1036771</v>
      </c>
      <c r="AW28" s="117">
        <f t="shared" si="13"/>
        <v>1036857</v>
      </c>
      <c r="AX28" s="117">
        <f t="shared" si="13"/>
        <v>1037742</v>
      </c>
      <c r="AY28" s="117">
        <f t="shared" si="13"/>
        <v>1038274</v>
      </c>
      <c r="AZ28" s="117">
        <f t="shared" si="13"/>
        <v>1039102</v>
      </c>
      <c r="BA28" s="117">
        <f t="shared" si="13"/>
        <v>1036128</v>
      </c>
      <c r="BB28" s="117">
        <f t="shared" si="13"/>
        <v>1033854</v>
      </c>
      <c r="BC28" s="117">
        <f t="shared" si="13"/>
        <v>1031704</v>
      </c>
      <c r="BD28" s="117">
        <f t="shared" si="12"/>
        <v>1029364</v>
      </c>
    </row>
    <row r="29" spans="1:56">
      <c r="A29" s="51" t="s">
        <v>70</v>
      </c>
      <c r="B29" s="117">
        <v>553696</v>
      </c>
      <c r="C29" s="117">
        <v>552279</v>
      </c>
      <c r="D29" s="117">
        <v>549844</v>
      </c>
      <c r="E29" s="117">
        <v>548059</v>
      </c>
      <c r="F29" s="117">
        <v>547366</v>
      </c>
      <c r="G29" s="118">
        <v>545783</v>
      </c>
      <c r="H29" s="118">
        <v>543374</v>
      </c>
      <c r="I29" s="118">
        <v>539284</v>
      </c>
      <c r="J29" s="118">
        <v>533791</v>
      </c>
      <c r="K29" s="118">
        <v>528076</v>
      </c>
      <c r="L29" s="118">
        <v>523650</v>
      </c>
      <c r="M29" s="118">
        <v>519158</v>
      </c>
      <c r="N29" s="118">
        <v>516667</v>
      </c>
      <c r="O29" s="118">
        <v>514749</v>
      </c>
      <c r="P29" s="118">
        <v>512022</v>
      </c>
      <c r="Q29" s="118">
        <v>509115</v>
      </c>
      <c r="R29" s="118">
        <v>508085</v>
      </c>
      <c r="S29" s="118">
        <v>506025</v>
      </c>
      <c r="T29" s="118">
        <v>503584</v>
      </c>
      <c r="U29" s="118">
        <v>501023</v>
      </c>
      <c r="V29" s="118">
        <v>498999</v>
      </c>
      <c r="W29" s="118">
        <v>497866</v>
      </c>
      <c r="X29" s="118">
        <v>496844</v>
      </c>
      <c r="Y29" s="118">
        <v>492395</v>
      </c>
      <c r="Z29" s="118">
        <v>490669</v>
      </c>
      <c r="AA29" s="118">
        <v>488586</v>
      </c>
      <c r="AB29" s="118">
        <v>481022</v>
      </c>
      <c r="AC29" s="118">
        <v>473458</v>
      </c>
      <c r="AD29" s="118">
        <v>465894</v>
      </c>
      <c r="AE29" s="118">
        <v>470667</v>
      </c>
      <c r="AF29" s="118">
        <v>466187</v>
      </c>
      <c r="AG29" s="118">
        <v>464794</v>
      </c>
      <c r="AH29" s="118">
        <v>464286</v>
      </c>
      <c r="AI29" s="118">
        <v>464130</v>
      </c>
      <c r="AJ29" s="118">
        <v>463355</v>
      </c>
      <c r="AK29" s="118">
        <v>462647</v>
      </c>
      <c r="AL29" s="118">
        <v>460145</v>
      </c>
      <c r="AM29" s="118">
        <v>457488</v>
      </c>
      <c r="AN29" s="118">
        <v>456463</v>
      </c>
      <c r="AO29" s="118">
        <v>455527</v>
      </c>
      <c r="AP29" s="40">
        <v>453748</v>
      </c>
      <c r="AQ29" s="40">
        <v>453355</v>
      </c>
      <c r="AR29" s="40">
        <v>452935</v>
      </c>
      <c r="AS29" s="40">
        <v>453266</v>
      </c>
      <c r="AT29" s="40">
        <v>452811</v>
      </c>
      <c r="AU29" s="25">
        <v>452563</v>
      </c>
      <c r="AV29" s="25">
        <v>453373</v>
      </c>
      <c r="AW29" s="25">
        <v>454331</v>
      </c>
      <c r="AX29" s="25">
        <v>456069</v>
      </c>
      <c r="AY29" s="25">
        <v>458138</v>
      </c>
      <c r="AZ29" s="25">
        <v>459593</v>
      </c>
      <c r="BA29" s="25">
        <v>457638</v>
      </c>
      <c r="BB29" s="25">
        <v>455551</v>
      </c>
      <c r="BC29" s="25">
        <v>454676</v>
      </c>
      <c r="BD29" s="25">
        <f t="shared" si="12"/>
        <v>454123</v>
      </c>
    </row>
    <row r="30" spans="1:56">
      <c r="A30" s="51" t="s">
        <v>72</v>
      </c>
      <c r="B30" s="117">
        <v>377043</v>
      </c>
      <c r="C30" s="117">
        <v>382673</v>
      </c>
      <c r="D30" s="117">
        <v>386963</v>
      </c>
      <c r="E30" s="117">
        <v>391683</v>
      </c>
      <c r="F30" s="117">
        <v>395906</v>
      </c>
      <c r="G30" s="118">
        <v>400622</v>
      </c>
      <c r="H30" s="118">
        <v>402564</v>
      </c>
      <c r="I30" s="118">
        <v>404082</v>
      </c>
      <c r="J30" s="118">
        <v>406228</v>
      </c>
      <c r="K30" s="118">
        <v>408387</v>
      </c>
      <c r="L30" s="118">
        <v>410329</v>
      </c>
      <c r="M30" s="118">
        <v>410133</v>
      </c>
      <c r="N30" s="118">
        <v>412973</v>
      </c>
      <c r="O30" s="118">
        <v>415941</v>
      </c>
      <c r="P30" s="118">
        <v>419080</v>
      </c>
      <c r="Q30" s="118">
        <v>421267</v>
      </c>
      <c r="R30" s="118">
        <v>423207</v>
      </c>
      <c r="S30" s="118">
        <v>424950</v>
      </c>
      <c r="T30" s="118">
        <v>424511</v>
      </c>
      <c r="U30" s="118">
        <v>425781</v>
      </c>
      <c r="V30" s="118">
        <v>426909</v>
      </c>
      <c r="W30" s="118">
        <v>422313</v>
      </c>
      <c r="X30" s="118">
        <v>416791</v>
      </c>
      <c r="Y30" s="118">
        <v>408614</v>
      </c>
      <c r="Z30" s="118">
        <v>397693</v>
      </c>
      <c r="AA30" s="118">
        <v>390389</v>
      </c>
      <c r="AB30" s="118">
        <v>402119</v>
      </c>
      <c r="AC30" s="118">
        <v>413848</v>
      </c>
      <c r="AD30" s="118">
        <v>425578</v>
      </c>
      <c r="AE30" s="118">
        <v>428562</v>
      </c>
      <c r="AF30" s="118">
        <v>438105</v>
      </c>
      <c r="AG30" s="118">
        <v>445769</v>
      </c>
      <c r="AH30" s="118">
        <v>451384</v>
      </c>
      <c r="AI30" s="118">
        <v>456369</v>
      </c>
      <c r="AJ30" s="118">
        <v>459890</v>
      </c>
      <c r="AK30" s="118">
        <v>465337</v>
      </c>
      <c r="AL30" s="118">
        <v>471122</v>
      </c>
      <c r="AM30" s="118">
        <v>475415</v>
      </c>
      <c r="AN30" s="118">
        <v>477687</v>
      </c>
      <c r="AO30" s="118">
        <v>479179</v>
      </c>
      <c r="AP30" s="40">
        <v>482640</v>
      </c>
      <c r="AQ30" s="40">
        <v>483440</v>
      </c>
      <c r="AR30" s="40">
        <v>484386</v>
      </c>
      <c r="AS30" s="40">
        <v>485597</v>
      </c>
      <c r="AT30" s="40">
        <v>486777</v>
      </c>
      <c r="AU30" s="25">
        <v>487850</v>
      </c>
      <c r="AV30" s="25">
        <v>488528</v>
      </c>
      <c r="AW30" s="25">
        <v>487709</v>
      </c>
      <c r="AX30" s="25">
        <v>487093</v>
      </c>
      <c r="AY30" s="25">
        <v>486023</v>
      </c>
      <c r="AZ30" s="25">
        <v>485587</v>
      </c>
      <c r="BA30" s="25">
        <v>484738</v>
      </c>
      <c r="BB30" s="25">
        <v>484489</v>
      </c>
      <c r="BC30" s="25">
        <v>483757</v>
      </c>
      <c r="BD30" s="25">
        <f t="shared" si="12"/>
        <v>482716</v>
      </c>
    </row>
    <row r="31" spans="1:56">
      <c r="A31" s="51" t="s">
        <v>74</v>
      </c>
      <c r="B31" s="117">
        <v>70938</v>
      </c>
      <c r="C31" s="117">
        <v>71881</v>
      </c>
      <c r="D31" s="117">
        <v>73565</v>
      </c>
      <c r="E31" s="117">
        <v>74727</v>
      </c>
      <c r="F31" s="117">
        <v>75156</v>
      </c>
      <c r="G31" s="118">
        <v>76211</v>
      </c>
      <c r="H31" s="118">
        <v>75853</v>
      </c>
      <c r="I31" s="118">
        <v>76483</v>
      </c>
      <c r="J31" s="118">
        <v>76615</v>
      </c>
      <c r="K31" s="118">
        <v>80638</v>
      </c>
      <c r="L31" s="118">
        <v>81745</v>
      </c>
      <c r="M31" s="118">
        <v>82448</v>
      </c>
      <c r="N31" s="118">
        <v>83228</v>
      </c>
      <c r="O31" s="118">
        <v>85196</v>
      </c>
      <c r="P31" s="118">
        <v>86050</v>
      </c>
      <c r="Q31" s="118">
        <v>87127</v>
      </c>
      <c r="R31" s="118">
        <v>87166</v>
      </c>
      <c r="S31" s="118">
        <v>88422</v>
      </c>
      <c r="T31" s="118">
        <v>88426</v>
      </c>
      <c r="U31" s="118">
        <v>87445</v>
      </c>
      <c r="V31" s="118">
        <v>87524</v>
      </c>
      <c r="W31" s="118">
        <v>86045</v>
      </c>
      <c r="X31" s="118">
        <v>84471</v>
      </c>
      <c r="Y31" s="118">
        <v>81963</v>
      </c>
      <c r="Z31" s="118">
        <v>77530</v>
      </c>
      <c r="AA31" s="118">
        <v>75032</v>
      </c>
      <c r="AB31" s="118">
        <v>76743</v>
      </c>
      <c r="AC31" s="118">
        <v>78455</v>
      </c>
      <c r="AD31" s="118">
        <v>80166</v>
      </c>
      <c r="AE31" s="118">
        <v>82074</v>
      </c>
      <c r="AF31" s="118">
        <v>83834</v>
      </c>
      <c r="AG31" s="118">
        <v>85183</v>
      </c>
      <c r="AH31" s="118">
        <v>87400</v>
      </c>
      <c r="AI31" s="118">
        <v>88683</v>
      </c>
      <c r="AJ31" s="118">
        <v>89239</v>
      </c>
      <c r="AK31" s="118">
        <v>90590</v>
      </c>
      <c r="AL31" s="118">
        <v>91406</v>
      </c>
      <c r="AM31" s="118">
        <v>92158</v>
      </c>
      <c r="AN31" s="118">
        <v>92588</v>
      </c>
      <c r="AO31" s="118">
        <v>92708</v>
      </c>
      <c r="AP31" s="40">
        <v>93238</v>
      </c>
      <c r="AQ31" s="40">
        <v>93958</v>
      </c>
      <c r="AR31" s="40">
        <v>94753</v>
      </c>
      <c r="AS31" s="40">
        <v>94997</v>
      </c>
      <c r="AT31" s="40">
        <v>95433</v>
      </c>
      <c r="AU31" s="25">
        <v>95350</v>
      </c>
      <c r="AV31" s="25">
        <v>94870</v>
      </c>
      <c r="AW31" s="25">
        <v>94817</v>
      </c>
      <c r="AX31" s="25">
        <v>94580</v>
      </c>
      <c r="AY31" s="25">
        <v>94113</v>
      </c>
      <c r="AZ31" s="25">
        <v>93922</v>
      </c>
      <c r="BA31" s="25">
        <v>93752</v>
      </c>
      <c r="BB31" s="25">
        <v>93814</v>
      </c>
      <c r="BC31" s="25">
        <v>93271</v>
      </c>
      <c r="BD31" s="25">
        <f t="shared" si="12"/>
        <v>92525</v>
      </c>
    </row>
    <row r="32" spans="1:56">
      <c r="A32" s="51" t="s">
        <v>47</v>
      </c>
      <c r="B32" s="117">
        <f>SUM(B33:B37)</f>
        <v>408191</v>
      </c>
      <c r="C32" s="117">
        <f t="shared" ref="C32:BC32" si="14">SUM(C33:C37)</f>
        <v>425553</v>
      </c>
      <c r="D32" s="117">
        <f t="shared" si="14"/>
        <v>442599</v>
      </c>
      <c r="E32" s="117">
        <f t="shared" si="14"/>
        <v>462283</v>
      </c>
      <c r="F32" s="117">
        <f t="shared" si="14"/>
        <v>476499</v>
      </c>
      <c r="G32" s="117">
        <f t="shared" si="14"/>
        <v>493576</v>
      </c>
      <c r="H32" s="117">
        <f t="shared" si="14"/>
        <v>504215</v>
      </c>
      <c r="I32" s="117">
        <f t="shared" si="14"/>
        <v>513862</v>
      </c>
      <c r="J32" s="117">
        <f t="shared" si="14"/>
        <v>522919</v>
      </c>
      <c r="K32" s="117">
        <f t="shared" si="14"/>
        <v>530512</v>
      </c>
      <c r="L32" s="117">
        <f t="shared" si="14"/>
        <v>539745</v>
      </c>
      <c r="M32" s="117">
        <f t="shared" si="14"/>
        <v>547119</v>
      </c>
      <c r="N32" s="117">
        <f t="shared" si="14"/>
        <v>551702</v>
      </c>
      <c r="O32" s="117">
        <f t="shared" si="14"/>
        <v>557577</v>
      </c>
      <c r="P32" s="117">
        <f t="shared" si="14"/>
        <v>562769</v>
      </c>
      <c r="Q32" s="117">
        <f t="shared" si="14"/>
        <v>568526</v>
      </c>
      <c r="R32" s="117">
        <f t="shared" si="14"/>
        <v>575770</v>
      </c>
      <c r="S32" s="117">
        <f t="shared" si="14"/>
        <v>584814</v>
      </c>
      <c r="T32" s="117">
        <f t="shared" si="14"/>
        <v>595673</v>
      </c>
      <c r="U32" s="117">
        <f t="shared" si="14"/>
        <v>605999</v>
      </c>
      <c r="V32" s="117">
        <f t="shared" si="14"/>
        <v>615367</v>
      </c>
      <c r="W32" s="117">
        <f t="shared" si="14"/>
        <v>623812</v>
      </c>
      <c r="X32" s="117">
        <f t="shared" si="14"/>
        <v>632709</v>
      </c>
      <c r="Y32" s="117">
        <f t="shared" si="14"/>
        <v>637301</v>
      </c>
      <c r="Z32" s="117">
        <f t="shared" si="14"/>
        <v>653459</v>
      </c>
      <c r="AA32" s="117">
        <f t="shared" si="14"/>
        <v>658923</v>
      </c>
      <c r="AB32" s="117">
        <f t="shared" si="14"/>
        <v>669897</v>
      </c>
      <c r="AC32" s="117">
        <f t="shared" si="14"/>
        <v>680868</v>
      </c>
      <c r="AD32" s="117">
        <f t="shared" si="14"/>
        <v>691841</v>
      </c>
      <c r="AE32" s="117">
        <f t="shared" si="14"/>
        <v>691614</v>
      </c>
      <c r="AF32" s="117">
        <f t="shared" si="14"/>
        <v>699789</v>
      </c>
      <c r="AG32" s="117">
        <f t="shared" si="14"/>
        <v>702757</v>
      </c>
      <c r="AH32" s="117">
        <f t="shared" si="14"/>
        <v>705740</v>
      </c>
      <c r="AI32" s="117">
        <f t="shared" si="14"/>
        <v>708538</v>
      </c>
      <c r="AJ32" s="117">
        <f t="shared" si="14"/>
        <v>710657</v>
      </c>
      <c r="AK32" s="117">
        <f t="shared" si="14"/>
        <v>713373</v>
      </c>
      <c r="AL32" s="117">
        <f t="shared" si="14"/>
        <v>713771</v>
      </c>
      <c r="AM32" s="117">
        <f t="shared" si="14"/>
        <v>716491</v>
      </c>
      <c r="AN32" s="117">
        <f t="shared" si="14"/>
        <v>719232</v>
      </c>
      <c r="AO32" s="117">
        <f t="shared" si="14"/>
        <v>722037</v>
      </c>
      <c r="AP32" s="117">
        <f t="shared" si="14"/>
        <v>724205</v>
      </c>
      <c r="AQ32" s="118">
        <f t="shared" si="14"/>
        <v>725467</v>
      </c>
      <c r="AR32" s="118">
        <f t="shared" si="14"/>
        <v>725909</v>
      </c>
      <c r="AS32" s="118">
        <f t="shared" si="14"/>
        <v>724921</v>
      </c>
      <c r="AT32" s="118">
        <f t="shared" si="14"/>
        <v>723392</v>
      </c>
      <c r="AU32" s="117">
        <f t="shared" si="14"/>
        <v>721690</v>
      </c>
      <c r="AV32" s="117">
        <f t="shared" si="14"/>
        <v>721448</v>
      </c>
      <c r="AW32" s="117">
        <f t="shared" si="14"/>
        <v>720764</v>
      </c>
      <c r="AX32" s="117">
        <f t="shared" si="14"/>
        <v>719841</v>
      </c>
      <c r="AY32" s="117">
        <f t="shared" si="14"/>
        <v>718732</v>
      </c>
      <c r="AZ32" s="117">
        <f t="shared" si="14"/>
        <v>715809</v>
      </c>
      <c r="BA32" s="117">
        <f t="shared" si="14"/>
        <v>711969</v>
      </c>
      <c r="BB32" s="117">
        <f t="shared" si="14"/>
        <v>708052</v>
      </c>
      <c r="BC32" s="117">
        <f t="shared" si="14"/>
        <v>702574</v>
      </c>
      <c r="BD32" s="117">
        <f t="shared" si="12"/>
        <v>697539</v>
      </c>
    </row>
    <row r="33" spans="1:56">
      <c r="A33" s="51" t="s">
        <v>75</v>
      </c>
      <c r="B33" s="117">
        <v>153763</v>
      </c>
      <c r="C33" s="117">
        <v>158927</v>
      </c>
      <c r="D33" s="117">
        <v>163378</v>
      </c>
      <c r="E33" s="117">
        <v>166955</v>
      </c>
      <c r="F33" s="117">
        <v>168335</v>
      </c>
      <c r="G33" s="118">
        <v>171978</v>
      </c>
      <c r="H33" s="118">
        <v>174859</v>
      </c>
      <c r="I33" s="118">
        <v>175859</v>
      </c>
      <c r="J33" s="118">
        <v>176714</v>
      </c>
      <c r="K33" s="118">
        <v>176978</v>
      </c>
      <c r="L33" s="118">
        <v>178228</v>
      </c>
      <c r="M33" s="118">
        <v>178497</v>
      </c>
      <c r="N33" s="118">
        <v>179679</v>
      </c>
      <c r="O33" s="118">
        <v>180934</v>
      </c>
      <c r="P33" s="118">
        <v>181830</v>
      </c>
      <c r="Q33" s="118">
        <v>182731</v>
      </c>
      <c r="R33" s="118">
        <v>183076</v>
      </c>
      <c r="S33" s="118">
        <v>184495</v>
      </c>
      <c r="T33" s="118">
        <v>185534</v>
      </c>
      <c r="U33" s="118">
        <v>185453</v>
      </c>
      <c r="V33" s="118">
        <v>186134</v>
      </c>
      <c r="W33" s="118">
        <v>186092</v>
      </c>
      <c r="X33" s="118">
        <v>186634</v>
      </c>
      <c r="Y33" s="118">
        <v>186893</v>
      </c>
      <c r="Z33" s="118">
        <v>188964</v>
      </c>
      <c r="AA33" s="118">
        <v>188431</v>
      </c>
      <c r="AB33" s="118">
        <v>188959</v>
      </c>
      <c r="AC33" s="118">
        <v>189486</v>
      </c>
      <c r="AD33" s="118">
        <v>190014</v>
      </c>
      <c r="AE33" s="118">
        <v>191413</v>
      </c>
      <c r="AF33" s="118">
        <v>192159</v>
      </c>
      <c r="AG33" s="118">
        <v>191108</v>
      </c>
      <c r="AH33" s="118">
        <v>191319</v>
      </c>
      <c r="AI33" s="118">
        <v>191720</v>
      </c>
      <c r="AJ33" s="118">
        <v>192232</v>
      </c>
      <c r="AK33" s="118">
        <v>192250</v>
      </c>
      <c r="AL33" s="118">
        <v>192361</v>
      </c>
      <c r="AM33" s="118">
        <v>193898</v>
      </c>
      <c r="AN33" s="118">
        <v>194537</v>
      </c>
      <c r="AO33" s="118">
        <v>195351</v>
      </c>
      <c r="AP33" s="40">
        <v>196127</v>
      </c>
      <c r="AQ33" s="40">
        <v>196904</v>
      </c>
      <c r="AR33" s="40">
        <v>197016</v>
      </c>
      <c r="AS33" s="40">
        <v>197071</v>
      </c>
      <c r="AT33" s="40">
        <v>196825</v>
      </c>
      <c r="AU33" s="25">
        <v>196883</v>
      </c>
      <c r="AV33" s="25">
        <v>196854</v>
      </c>
      <c r="AW33" s="25">
        <v>196792</v>
      </c>
      <c r="AX33" s="25">
        <v>197564</v>
      </c>
      <c r="AY33" s="25">
        <v>198011</v>
      </c>
      <c r="AZ33" s="25">
        <v>198138</v>
      </c>
      <c r="BA33" s="25">
        <v>197653</v>
      </c>
      <c r="BB33" s="25">
        <v>197267</v>
      </c>
      <c r="BC33" s="25">
        <v>196250</v>
      </c>
      <c r="BD33" s="25">
        <f t="shared" si="12"/>
        <v>195005</v>
      </c>
    </row>
    <row r="34" spans="1:56">
      <c r="A34" s="51" t="s">
        <v>81</v>
      </c>
      <c r="B34" s="117">
        <v>127179</v>
      </c>
      <c r="C34" s="117">
        <v>134100</v>
      </c>
      <c r="D34" s="117">
        <v>140490</v>
      </c>
      <c r="E34" s="117">
        <v>149131</v>
      </c>
      <c r="F34" s="117">
        <v>155535</v>
      </c>
      <c r="G34" s="118">
        <v>162624</v>
      </c>
      <c r="H34" s="118">
        <v>166015</v>
      </c>
      <c r="I34" s="118">
        <v>171151</v>
      </c>
      <c r="J34" s="118">
        <v>175691</v>
      </c>
      <c r="K34" s="118">
        <v>179428</v>
      </c>
      <c r="L34" s="118">
        <v>183628</v>
      </c>
      <c r="M34" s="118">
        <v>188311</v>
      </c>
      <c r="N34" s="118">
        <v>188986</v>
      </c>
      <c r="O34" s="118">
        <v>190251</v>
      </c>
      <c r="P34" s="118">
        <v>192144</v>
      </c>
      <c r="Q34" s="118">
        <v>194273</v>
      </c>
      <c r="R34" s="118">
        <v>197224</v>
      </c>
      <c r="S34" s="118">
        <v>199223</v>
      </c>
      <c r="T34" s="118">
        <v>200512</v>
      </c>
      <c r="U34" s="118">
        <v>200344</v>
      </c>
      <c r="V34" s="118">
        <v>201862</v>
      </c>
      <c r="W34" s="118">
        <v>203557</v>
      </c>
      <c r="X34" s="118">
        <v>204534</v>
      </c>
      <c r="Y34" s="118">
        <v>203863</v>
      </c>
      <c r="Z34" s="118">
        <v>205051</v>
      </c>
      <c r="AA34" s="118">
        <v>202544</v>
      </c>
      <c r="AB34" s="118">
        <v>205052</v>
      </c>
      <c r="AC34" s="118">
        <v>207558</v>
      </c>
      <c r="AD34" s="118">
        <v>210066</v>
      </c>
      <c r="AE34" s="118">
        <v>210938</v>
      </c>
      <c r="AF34" s="118">
        <v>213037</v>
      </c>
      <c r="AG34" s="118">
        <v>215397</v>
      </c>
      <c r="AH34" s="118">
        <v>216233</v>
      </c>
      <c r="AI34" s="118">
        <v>217594</v>
      </c>
      <c r="AJ34" s="118">
        <v>218497</v>
      </c>
      <c r="AK34" s="118">
        <v>219862</v>
      </c>
      <c r="AL34" s="118">
        <v>220243</v>
      </c>
      <c r="AM34" s="118">
        <v>221438</v>
      </c>
      <c r="AN34" s="118">
        <v>222907</v>
      </c>
      <c r="AO34" s="118">
        <v>224532</v>
      </c>
      <c r="AP34" s="40">
        <v>225700</v>
      </c>
      <c r="AQ34" s="40">
        <v>226300</v>
      </c>
      <c r="AR34" s="40">
        <v>227087</v>
      </c>
      <c r="AS34" s="40">
        <v>226438</v>
      </c>
      <c r="AT34" s="40">
        <v>225621</v>
      </c>
      <c r="AU34" s="25">
        <v>224903</v>
      </c>
      <c r="AV34" s="25">
        <v>225641</v>
      </c>
      <c r="AW34" s="25">
        <v>226221</v>
      </c>
      <c r="AX34" s="25">
        <v>226366</v>
      </c>
      <c r="AY34" s="25">
        <v>226657</v>
      </c>
      <c r="AZ34" s="25">
        <v>226432</v>
      </c>
      <c r="BA34" s="25">
        <v>225253</v>
      </c>
      <c r="BB34" s="25">
        <v>224126</v>
      </c>
      <c r="BC34" s="25">
        <v>222296</v>
      </c>
      <c r="BD34" s="25">
        <f t="shared" si="12"/>
        <v>220927</v>
      </c>
    </row>
    <row r="35" spans="1:56">
      <c r="A35" s="51" t="s">
        <v>84</v>
      </c>
      <c r="B35" s="117">
        <v>87127</v>
      </c>
      <c r="C35" s="117">
        <v>91503</v>
      </c>
      <c r="D35" s="117">
        <v>97176</v>
      </c>
      <c r="E35" s="117">
        <v>104128</v>
      </c>
      <c r="F35" s="117">
        <v>110044</v>
      </c>
      <c r="G35" s="118">
        <v>115773</v>
      </c>
      <c r="H35" s="118">
        <v>119102</v>
      </c>
      <c r="I35" s="118">
        <v>121866</v>
      </c>
      <c r="J35" s="118">
        <v>124678</v>
      </c>
      <c r="K35" s="118">
        <v>127022</v>
      </c>
      <c r="L35" s="118">
        <v>129834</v>
      </c>
      <c r="M35" s="118">
        <v>131381</v>
      </c>
      <c r="N35" s="118">
        <v>132583</v>
      </c>
      <c r="O35" s="118">
        <v>134127</v>
      </c>
      <c r="P35" s="118">
        <v>135067</v>
      </c>
      <c r="Q35" s="118">
        <v>136376</v>
      </c>
      <c r="R35" s="118">
        <v>137469</v>
      </c>
      <c r="S35" s="118">
        <v>139214</v>
      </c>
      <c r="T35" s="118">
        <v>140300</v>
      </c>
      <c r="U35" s="118">
        <v>140278</v>
      </c>
      <c r="V35" s="118">
        <v>141253</v>
      </c>
      <c r="W35" s="118">
        <v>141295</v>
      </c>
      <c r="X35" s="118">
        <v>141731</v>
      </c>
      <c r="Y35" s="118">
        <v>141608</v>
      </c>
      <c r="Z35" s="118">
        <v>143493</v>
      </c>
      <c r="AA35" s="118">
        <v>144539</v>
      </c>
      <c r="AB35" s="118">
        <v>148345</v>
      </c>
      <c r="AC35" s="118">
        <v>152151</v>
      </c>
      <c r="AD35" s="118">
        <v>155957</v>
      </c>
      <c r="AE35" s="118">
        <v>151917</v>
      </c>
      <c r="AF35" s="118">
        <v>153762</v>
      </c>
      <c r="AG35" s="118">
        <v>154468</v>
      </c>
      <c r="AH35" s="118">
        <v>155803</v>
      </c>
      <c r="AI35" s="118">
        <v>156487</v>
      </c>
      <c r="AJ35" s="118">
        <v>156887</v>
      </c>
      <c r="AK35" s="118">
        <v>157668</v>
      </c>
      <c r="AL35" s="118">
        <v>157180</v>
      </c>
      <c r="AM35" s="118">
        <v>156670</v>
      </c>
      <c r="AN35" s="118">
        <v>156533</v>
      </c>
      <c r="AO35" s="118">
        <v>156672</v>
      </c>
      <c r="AP35" s="40">
        <v>156423</v>
      </c>
      <c r="AQ35" s="40">
        <v>156180</v>
      </c>
      <c r="AR35" s="40">
        <v>156441</v>
      </c>
      <c r="AS35" s="40">
        <v>156576</v>
      </c>
      <c r="AT35" s="40">
        <v>156575</v>
      </c>
      <c r="AU35" s="25">
        <v>156375</v>
      </c>
      <c r="AV35" s="25">
        <v>155805</v>
      </c>
      <c r="AW35" s="25">
        <v>155140</v>
      </c>
      <c r="AX35" s="25">
        <v>154217</v>
      </c>
      <c r="AY35" s="25">
        <v>153467</v>
      </c>
      <c r="AZ35" s="25">
        <v>152321</v>
      </c>
      <c r="BA35" s="25">
        <v>151796</v>
      </c>
      <c r="BB35" s="25">
        <v>151091</v>
      </c>
      <c r="BC35" s="25">
        <v>150085</v>
      </c>
      <c r="BD35" s="25">
        <f t="shared" si="12"/>
        <v>148952</v>
      </c>
    </row>
    <row r="36" spans="1:56">
      <c r="A36" s="51" t="s">
        <v>86</v>
      </c>
      <c r="B36" s="117">
        <v>33090</v>
      </c>
      <c r="C36" s="117">
        <v>33789</v>
      </c>
      <c r="D36" s="117">
        <v>34113</v>
      </c>
      <c r="E36" s="117">
        <v>34438</v>
      </c>
      <c r="F36" s="117">
        <v>34827</v>
      </c>
      <c r="G36" s="118">
        <v>35261</v>
      </c>
      <c r="H36" s="118">
        <v>35540</v>
      </c>
      <c r="I36" s="118">
        <v>35747</v>
      </c>
      <c r="J36" s="118">
        <v>36009</v>
      </c>
      <c r="K36" s="118">
        <v>36275</v>
      </c>
      <c r="L36" s="118">
        <v>36529</v>
      </c>
      <c r="M36" s="118">
        <v>36895</v>
      </c>
      <c r="N36" s="118">
        <v>37888</v>
      </c>
      <c r="O36" s="118">
        <v>39134</v>
      </c>
      <c r="P36" s="118">
        <v>39879</v>
      </c>
      <c r="Q36" s="118">
        <v>40716</v>
      </c>
      <c r="R36" s="118">
        <v>42932</v>
      </c>
      <c r="S36" s="118">
        <v>46184</v>
      </c>
      <c r="T36" s="118">
        <v>51824</v>
      </c>
      <c r="U36" s="118">
        <v>59791</v>
      </c>
      <c r="V36" s="118">
        <v>64560</v>
      </c>
      <c r="W36" s="118">
        <v>70221</v>
      </c>
      <c r="X36" s="118">
        <v>76350</v>
      </c>
      <c r="Y36" s="118">
        <v>80542</v>
      </c>
      <c r="Z36" s="118">
        <v>89935</v>
      </c>
      <c r="AA36" s="118">
        <v>96279</v>
      </c>
      <c r="AB36" s="118">
        <v>99959</v>
      </c>
      <c r="AC36" s="118">
        <v>103639</v>
      </c>
      <c r="AD36" s="118">
        <v>107318</v>
      </c>
      <c r="AE36" s="118">
        <v>108645</v>
      </c>
      <c r="AF36" s="118">
        <v>111737</v>
      </c>
      <c r="AG36" s="118">
        <v>112628</v>
      </c>
      <c r="AH36" s="118">
        <v>113099</v>
      </c>
      <c r="AI36" s="118">
        <v>113440</v>
      </c>
      <c r="AJ36" s="118">
        <v>113205</v>
      </c>
      <c r="AK36" s="118">
        <v>113572</v>
      </c>
      <c r="AL36" s="118">
        <v>113477</v>
      </c>
      <c r="AM36" s="118">
        <v>113437</v>
      </c>
      <c r="AN36" s="118">
        <v>113938</v>
      </c>
      <c r="AO36" s="118">
        <v>114087</v>
      </c>
      <c r="AP36" s="40">
        <v>114216</v>
      </c>
      <c r="AQ36" s="40">
        <v>114454</v>
      </c>
      <c r="AR36" s="40">
        <v>113986</v>
      </c>
      <c r="AS36" s="40">
        <v>113802</v>
      </c>
      <c r="AT36" s="40">
        <v>113388</v>
      </c>
      <c r="AU36" s="25">
        <v>112691</v>
      </c>
      <c r="AV36" s="25">
        <v>112283</v>
      </c>
      <c r="AW36" s="25">
        <v>112009</v>
      </c>
      <c r="AX36" s="25">
        <v>111273</v>
      </c>
      <c r="AY36" s="25">
        <v>110501</v>
      </c>
      <c r="AZ36" s="25">
        <v>109238</v>
      </c>
      <c r="BA36" s="25">
        <v>108023</v>
      </c>
      <c r="BB36" s="25">
        <v>106819</v>
      </c>
      <c r="BC36" s="25">
        <v>105588</v>
      </c>
      <c r="BD36" s="25">
        <f t="shared" si="12"/>
        <v>104799</v>
      </c>
    </row>
    <row r="37" spans="1:56">
      <c r="A37" s="51" t="s">
        <v>88</v>
      </c>
      <c r="B37" s="117">
        <v>7032</v>
      </c>
      <c r="C37" s="117">
        <v>7234</v>
      </c>
      <c r="D37" s="117">
        <v>7442</v>
      </c>
      <c r="E37" s="117">
        <v>7631</v>
      </c>
      <c r="F37" s="117">
        <v>7758</v>
      </c>
      <c r="G37" s="118">
        <v>7940</v>
      </c>
      <c r="H37" s="118">
        <v>8699</v>
      </c>
      <c r="I37" s="118">
        <v>9239</v>
      </c>
      <c r="J37" s="118">
        <v>9827</v>
      </c>
      <c r="K37" s="118">
        <v>10809</v>
      </c>
      <c r="L37" s="118">
        <v>11526</v>
      </c>
      <c r="M37" s="118">
        <v>12035</v>
      </c>
      <c r="N37" s="118">
        <v>12566</v>
      </c>
      <c r="O37" s="118">
        <v>13131</v>
      </c>
      <c r="P37" s="118">
        <v>13849</v>
      </c>
      <c r="Q37" s="118">
        <v>14430</v>
      </c>
      <c r="R37" s="118">
        <v>15069</v>
      </c>
      <c r="S37" s="118">
        <v>15698</v>
      </c>
      <c r="T37" s="118">
        <v>17503</v>
      </c>
      <c r="U37" s="118">
        <v>20133</v>
      </c>
      <c r="V37" s="118">
        <v>21558</v>
      </c>
      <c r="W37" s="118">
        <v>22647</v>
      </c>
      <c r="X37" s="118">
        <v>23460</v>
      </c>
      <c r="Y37" s="118">
        <v>24395</v>
      </c>
      <c r="Z37" s="118">
        <v>26016</v>
      </c>
      <c r="AA37" s="118">
        <v>27130</v>
      </c>
      <c r="AB37" s="118">
        <v>27582</v>
      </c>
      <c r="AC37" s="118">
        <v>28034</v>
      </c>
      <c r="AD37" s="118">
        <v>28486</v>
      </c>
      <c r="AE37" s="118">
        <v>28701</v>
      </c>
      <c r="AF37" s="118">
        <v>29094</v>
      </c>
      <c r="AG37" s="118">
        <v>29156</v>
      </c>
      <c r="AH37" s="118">
        <v>29286</v>
      </c>
      <c r="AI37" s="118">
        <v>29297</v>
      </c>
      <c r="AJ37" s="118">
        <v>29836</v>
      </c>
      <c r="AK37" s="118">
        <v>30021</v>
      </c>
      <c r="AL37" s="118">
        <v>30510</v>
      </c>
      <c r="AM37" s="118">
        <v>31048</v>
      </c>
      <c r="AN37" s="118">
        <v>31317</v>
      </c>
      <c r="AO37" s="118">
        <v>31395</v>
      </c>
      <c r="AP37" s="40">
        <v>31739</v>
      </c>
      <c r="AQ37" s="40">
        <v>31629</v>
      </c>
      <c r="AR37" s="40">
        <v>31379</v>
      </c>
      <c r="AS37" s="40">
        <v>31034</v>
      </c>
      <c r="AT37" s="40">
        <v>30983</v>
      </c>
      <c r="AU37" s="25">
        <v>30838</v>
      </c>
      <c r="AV37" s="25">
        <v>30865</v>
      </c>
      <c r="AW37" s="25">
        <v>30602</v>
      </c>
      <c r="AX37" s="25">
        <v>30421</v>
      </c>
      <c r="AY37" s="25">
        <v>30096</v>
      </c>
      <c r="AZ37" s="25">
        <v>29680</v>
      </c>
      <c r="BA37" s="25">
        <v>29244</v>
      </c>
      <c r="BB37" s="25">
        <v>28749</v>
      </c>
      <c r="BC37" s="25">
        <v>28355</v>
      </c>
      <c r="BD37" s="25">
        <f t="shared" si="12"/>
        <v>27856</v>
      </c>
    </row>
    <row r="38" spans="1:56">
      <c r="A38" s="51" t="s">
        <v>59</v>
      </c>
      <c r="B38" s="117">
        <f>SUM(B39:B43)</f>
        <v>450061</v>
      </c>
      <c r="C38" s="117">
        <f t="shared" ref="C38:BC38" si="15">SUM(C39:C43)</f>
        <v>469451</v>
      </c>
      <c r="D38" s="117">
        <f t="shared" si="15"/>
        <v>487248</v>
      </c>
      <c r="E38" s="117">
        <f t="shared" si="15"/>
        <v>505481</v>
      </c>
      <c r="F38" s="117">
        <f t="shared" si="15"/>
        <v>521751</v>
      </c>
      <c r="G38" s="117">
        <f t="shared" si="15"/>
        <v>539675</v>
      </c>
      <c r="H38" s="117">
        <f t="shared" si="15"/>
        <v>553329</v>
      </c>
      <c r="I38" s="117">
        <f t="shared" si="15"/>
        <v>569657</v>
      </c>
      <c r="J38" s="117">
        <f t="shared" si="15"/>
        <v>582684</v>
      </c>
      <c r="K38" s="117">
        <f t="shared" si="15"/>
        <v>593295</v>
      </c>
      <c r="L38" s="117">
        <f t="shared" si="15"/>
        <v>606701</v>
      </c>
      <c r="M38" s="117">
        <f t="shared" si="15"/>
        <v>616772</v>
      </c>
      <c r="N38" s="117">
        <f t="shared" si="15"/>
        <v>625857</v>
      </c>
      <c r="O38" s="117">
        <f t="shared" si="15"/>
        <v>630553</v>
      </c>
      <c r="P38" s="117">
        <f t="shared" si="15"/>
        <v>634495</v>
      </c>
      <c r="Q38" s="117">
        <f t="shared" si="15"/>
        <v>641444</v>
      </c>
      <c r="R38" s="117">
        <f t="shared" si="15"/>
        <v>645529</v>
      </c>
      <c r="S38" s="117">
        <f t="shared" si="15"/>
        <v>649071</v>
      </c>
      <c r="T38" s="117">
        <f t="shared" si="15"/>
        <v>653564</v>
      </c>
      <c r="U38" s="117">
        <f t="shared" si="15"/>
        <v>660459</v>
      </c>
      <c r="V38" s="117">
        <f t="shared" si="15"/>
        <v>665214</v>
      </c>
      <c r="W38" s="117">
        <f t="shared" si="15"/>
        <v>674857</v>
      </c>
      <c r="X38" s="117">
        <f t="shared" si="15"/>
        <v>683828</v>
      </c>
      <c r="Y38" s="117">
        <f t="shared" si="15"/>
        <v>687005</v>
      </c>
      <c r="Z38" s="117">
        <f t="shared" si="15"/>
        <v>701250</v>
      </c>
      <c r="AA38" s="117">
        <f t="shared" si="15"/>
        <v>710765</v>
      </c>
      <c r="AB38" s="117">
        <f t="shared" si="15"/>
        <v>714541</v>
      </c>
      <c r="AC38" s="117">
        <f t="shared" si="15"/>
        <v>718317</v>
      </c>
      <c r="AD38" s="117">
        <f t="shared" si="15"/>
        <v>722092</v>
      </c>
      <c r="AE38" s="117">
        <f t="shared" si="15"/>
        <v>719054</v>
      </c>
      <c r="AF38" s="117">
        <f t="shared" si="15"/>
        <v>721127</v>
      </c>
      <c r="AG38" s="117">
        <f t="shared" si="15"/>
        <v>720929</v>
      </c>
      <c r="AH38" s="117">
        <f t="shared" si="15"/>
        <v>720261</v>
      </c>
      <c r="AI38" s="117">
        <f t="shared" si="15"/>
        <v>718931</v>
      </c>
      <c r="AJ38" s="117">
        <f t="shared" si="15"/>
        <v>718969</v>
      </c>
      <c r="AK38" s="117">
        <f t="shared" si="15"/>
        <v>718429</v>
      </c>
      <c r="AL38" s="117">
        <f t="shared" si="15"/>
        <v>717046</v>
      </c>
      <c r="AM38" s="117">
        <f t="shared" si="15"/>
        <v>716411</v>
      </c>
      <c r="AN38" s="117">
        <f t="shared" si="15"/>
        <v>716151</v>
      </c>
      <c r="AO38" s="117">
        <f t="shared" si="15"/>
        <v>716490</v>
      </c>
      <c r="AP38" s="117">
        <f t="shared" si="15"/>
        <v>716006</v>
      </c>
      <c r="AQ38" s="118">
        <f t="shared" si="15"/>
        <v>717190</v>
      </c>
      <c r="AR38" s="118">
        <f t="shared" si="15"/>
        <v>717657</v>
      </c>
      <c r="AS38" s="118">
        <f t="shared" si="15"/>
        <v>717454</v>
      </c>
      <c r="AT38" s="118">
        <f t="shared" si="15"/>
        <v>716995</v>
      </c>
      <c r="AU38" s="117">
        <f t="shared" si="15"/>
        <v>716633</v>
      </c>
      <c r="AV38" s="117">
        <f t="shared" si="15"/>
        <v>716193</v>
      </c>
      <c r="AW38" s="117">
        <f t="shared" si="15"/>
        <v>716619</v>
      </c>
      <c r="AX38" s="117">
        <f t="shared" si="15"/>
        <v>717027</v>
      </c>
      <c r="AY38" s="117">
        <f t="shared" si="15"/>
        <v>716763</v>
      </c>
      <c r="AZ38" s="117">
        <f t="shared" si="15"/>
        <v>716073</v>
      </c>
      <c r="BA38" s="117">
        <f t="shared" si="15"/>
        <v>714287</v>
      </c>
      <c r="BB38" s="117">
        <f t="shared" si="15"/>
        <v>712440</v>
      </c>
      <c r="BC38" s="117">
        <f t="shared" si="15"/>
        <v>711496</v>
      </c>
      <c r="BD38" s="117">
        <f t="shared" si="12"/>
        <v>709400</v>
      </c>
    </row>
    <row r="39" spans="1:56">
      <c r="A39" s="51" t="s">
        <v>71</v>
      </c>
      <c r="B39" s="117">
        <v>206561</v>
      </c>
      <c r="C39" s="117">
        <v>214164</v>
      </c>
      <c r="D39" s="117">
        <v>221077</v>
      </c>
      <c r="E39" s="117">
        <v>225826</v>
      </c>
      <c r="F39" s="117">
        <v>230015</v>
      </c>
      <c r="G39" s="118">
        <v>235879</v>
      </c>
      <c r="H39" s="118">
        <v>239193</v>
      </c>
      <c r="I39" s="118">
        <v>243894</v>
      </c>
      <c r="J39" s="118">
        <v>247799</v>
      </c>
      <c r="K39" s="118">
        <v>251071</v>
      </c>
      <c r="L39" s="118">
        <v>254869</v>
      </c>
      <c r="M39" s="118">
        <v>258096</v>
      </c>
      <c r="N39" s="118">
        <v>261076</v>
      </c>
      <c r="O39" s="118">
        <v>261340</v>
      </c>
      <c r="P39" s="118">
        <v>261664</v>
      </c>
      <c r="Q39" s="118">
        <v>263363</v>
      </c>
      <c r="R39" s="118">
        <v>263522</v>
      </c>
      <c r="S39" s="118">
        <v>264105</v>
      </c>
      <c r="T39" s="118">
        <v>265746</v>
      </c>
      <c r="U39" s="118">
        <v>269250</v>
      </c>
      <c r="V39" s="118">
        <v>270722</v>
      </c>
      <c r="W39" s="118">
        <v>275427</v>
      </c>
      <c r="X39" s="118">
        <v>278434</v>
      </c>
      <c r="Y39" s="118">
        <v>278956</v>
      </c>
      <c r="Z39" s="118">
        <v>283824</v>
      </c>
      <c r="AA39" s="118">
        <v>287606</v>
      </c>
      <c r="AB39" s="118">
        <v>289805</v>
      </c>
      <c r="AC39" s="118">
        <v>292004</v>
      </c>
      <c r="AD39" s="118">
        <v>294203</v>
      </c>
      <c r="AE39" s="118">
        <v>292014</v>
      </c>
      <c r="AF39" s="118">
        <v>293117</v>
      </c>
      <c r="AG39" s="118">
        <v>292749</v>
      </c>
      <c r="AH39" s="118">
        <v>291857</v>
      </c>
      <c r="AI39" s="118">
        <v>291241</v>
      </c>
      <c r="AJ39" s="118">
        <v>291445</v>
      </c>
      <c r="AK39" s="118">
        <v>291027</v>
      </c>
      <c r="AL39" s="118">
        <v>290481</v>
      </c>
      <c r="AM39" s="118">
        <v>290620</v>
      </c>
      <c r="AN39" s="118">
        <v>290502</v>
      </c>
      <c r="AO39" s="118">
        <v>290973</v>
      </c>
      <c r="AP39" s="40">
        <v>290959</v>
      </c>
      <c r="AQ39" s="40">
        <v>291115</v>
      </c>
      <c r="AR39" s="40">
        <v>291176</v>
      </c>
      <c r="AS39" s="40">
        <v>291687</v>
      </c>
      <c r="AT39" s="40">
        <v>292394</v>
      </c>
      <c r="AU39" s="25">
        <v>293409</v>
      </c>
      <c r="AV39" s="25">
        <v>294478</v>
      </c>
      <c r="AW39" s="25">
        <v>297443</v>
      </c>
      <c r="AX39" s="25">
        <v>300222</v>
      </c>
      <c r="AY39" s="25">
        <v>302163</v>
      </c>
      <c r="AZ39" s="25">
        <v>303601</v>
      </c>
      <c r="BA39" s="25">
        <v>303823</v>
      </c>
      <c r="BB39" s="25">
        <v>304564</v>
      </c>
      <c r="BC39" s="25">
        <v>305880</v>
      </c>
      <c r="BD39" s="25">
        <f t="shared" si="12"/>
        <v>306453</v>
      </c>
    </row>
    <row r="40" spans="1:56">
      <c r="A40" s="51" t="s">
        <v>78</v>
      </c>
      <c r="B40" s="117">
        <v>140344</v>
      </c>
      <c r="C40" s="117">
        <v>149551</v>
      </c>
      <c r="D40" s="117">
        <v>157757</v>
      </c>
      <c r="E40" s="117">
        <v>167042</v>
      </c>
      <c r="F40" s="117">
        <v>174692</v>
      </c>
      <c r="G40" s="118">
        <v>183280</v>
      </c>
      <c r="H40" s="118">
        <v>190081</v>
      </c>
      <c r="I40" s="118">
        <v>197086</v>
      </c>
      <c r="J40" s="118">
        <v>202451</v>
      </c>
      <c r="K40" s="118">
        <v>206442</v>
      </c>
      <c r="L40" s="118">
        <v>212233</v>
      </c>
      <c r="M40" s="118">
        <v>216001</v>
      </c>
      <c r="N40" s="118">
        <v>219001</v>
      </c>
      <c r="O40" s="118">
        <v>221911</v>
      </c>
      <c r="P40" s="118">
        <v>224295</v>
      </c>
      <c r="Q40" s="118">
        <v>227311</v>
      </c>
      <c r="R40" s="118">
        <v>230575</v>
      </c>
      <c r="S40" s="118">
        <v>233162</v>
      </c>
      <c r="T40" s="118">
        <v>235595</v>
      </c>
      <c r="U40" s="118">
        <v>237304</v>
      </c>
      <c r="V40" s="118">
        <v>239803</v>
      </c>
      <c r="W40" s="118">
        <v>243309</v>
      </c>
      <c r="X40" s="118">
        <v>247688</v>
      </c>
      <c r="Y40" s="118">
        <v>249785</v>
      </c>
      <c r="Z40" s="118">
        <v>256415</v>
      </c>
      <c r="AA40" s="118">
        <v>260567</v>
      </c>
      <c r="AB40" s="118">
        <v>261998</v>
      </c>
      <c r="AC40" s="118">
        <v>263429</v>
      </c>
      <c r="AD40" s="118">
        <v>264860</v>
      </c>
      <c r="AE40" s="118">
        <v>265049</v>
      </c>
      <c r="AF40" s="118">
        <v>266170</v>
      </c>
      <c r="AG40" s="118">
        <v>266360</v>
      </c>
      <c r="AH40" s="118">
        <v>266624</v>
      </c>
      <c r="AI40" s="118">
        <v>266554</v>
      </c>
      <c r="AJ40" s="118">
        <v>266914</v>
      </c>
      <c r="AK40" s="118">
        <v>267100</v>
      </c>
      <c r="AL40" s="118">
        <v>266765</v>
      </c>
      <c r="AM40" s="118">
        <v>266643</v>
      </c>
      <c r="AN40" s="118">
        <v>266780</v>
      </c>
      <c r="AO40" s="118">
        <v>266969</v>
      </c>
      <c r="AP40" s="40">
        <v>266937</v>
      </c>
      <c r="AQ40" s="40">
        <v>268223</v>
      </c>
      <c r="AR40" s="40">
        <v>268965</v>
      </c>
      <c r="AS40" s="40">
        <v>268915</v>
      </c>
      <c r="AT40" s="40">
        <v>268192</v>
      </c>
      <c r="AU40" s="25">
        <v>267435</v>
      </c>
      <c r="AV40" s="25">
        <v>266412</v>
      </c>
      <c r="AW40" s="25">
        <v>264991</v>
      </c>
      <c r="AX40" s="25">
        <v>263600</v>
      </c>
      <c r="AY40" s="25">
        <v>262178</v>
      </c>
      <c r="AZ40" s="25">
        <v>260878</v>
      </c>
      <c r="BA40" s="25">
        <v>259603</v>
      </c>
      <c r="BB40" s="25">
        <v>257948</v>
      </c>
      <c r="BC40" s="25">
        <v>256483</v>
      </c>
      <c r="BD40" s="25">
        <f t="shared" si="12"/>
        <v>254947</v>
      </c>
    </row>
    <row r="41" spans="1:56">
      <c r="A41" s="51" t="s">
        <v>83</v>
      </c>
      <c r="B41" s="117">
        <v>68900</v>
      </c>
      <c r="C41" s="117">
        <v>70451</v>
      </c>
      <c r="D41" s="117">
        <v>71351</v>
      </c>
      <c r="E41" s="117">
        <v>73304</v>
      </c>
      <c r="F41" s="117">
        <v>75444</v>
      </c>
      <c r="G41" s="118">
        <v>77080</v>
      </c>
      <c r="H41" s="118">
        <v>78135</v>
      </c>
      <c r="I41" s="118">
        <v>80233</v>
      </c>
      <c r="J41" s="118">
        <v>81928</v>
      </c>
      <c r="K41" s="118">
        <v>83786</v>
      </c>
      <c r="L41" s="118">
        <v>85463</v>
      </c>
      <c r="M41" s="118">
        <v>86886</v>
      </c>
      <c r="N41" s="118">
        <v>88732</v>
      </c>
      <c r="O41" s="118">
        <v>89606</v>
      </c>
      <c r="P41" s="118">
        <v>90240</v>
      </c>
      <c r="Q41" s="118">
        <v>91434</v>
      </c>
      <c r="R41" s="118">
        <v>91805</v>
      </c>
      <c r="S41" s="118">
        <v>92021</v>
      </c>
      <c r="T41" s="118">
        <v>92043</v>
      </c>
      <c r="U41" s="118">
        <v>92905</v>
      </c>
      <c r="V41" s="118">
        <v>93273</v>
      </c>
      <c r="W41" s="118">
        <v>93914</v>
      </c>
      <c r="X41" s="118">
        <v>94942</v>
      </c>
      <c r="Y41" s="118">
        <v>95016</v>
      </c>
      <c r="Z41" s="118">
        <v>96760</v>
      </c>
      <c r="AA41" s="118">
        <v>97632</v>
      </c>
      <c r="AB41" s="118">
        <v>97422</v>
      </c>
      <c r="AC41" s="118">
        <v>97213</v>
      </c>
      <c r="AD41" s="118">
        <v>97003</v>
      </c>
      <c r="AE41" s="118">
        <v>96343</v>
      </c>
      <c r="AF41" s="118">
        <v>96020</v>
      </c>
      <c r="AG41" s="118">
        <v>95888</v>
      </c>
      <c r="AH41" s="118">
        <v>95963</v>
      </c>
      <c r="AI41" s="118">
        <v>95526</v>
      </c>
      <c r="AJ41" s="118">
        <v>95055</v>
      </c>
      <c r="AK41" s="118">
        <v>94813</v>
      </c>
      <c r="AL41" s="118">
        <v>94564</v>
      </c>
      <c r="AM41" s="118">
        <v>94081</v>
      </c>
      <c r="AN41" s="118">
        <v>94043</v>
      </c>
      <c r="AO41" s="118">
        <v>94084</v>
      </c>
      <c r="AP41" s="40">
        <v>93901</v>
      </c>
      <c r="AQ41" s="40">
        <v>93286</v>
      </c>
      <c r="AR41" s="40">
        <v>92662</v>
      </c>
      <c r="AS41" s="40">
        <v>91942</v>
      </c>
      <c r="AT41" s="40">
        <v>91497</v>
      </c>
      <c r="AU41" s="25">
        <v>91030</v>
      </c>
      <c r="AV41" s="25">
        <v>90644</v>
      </c>
      <c r="AW41" s="25">
        <v>89817</v>
      </c>
      <c r="AX41" s="25">
        <v>89090</v>
      </c>
      <c r="AY41" s="25">
        <v>88402</v>
      </c>
      <c r="AZ41" s="25">
        <v>87722</v>
      </c>
      <c r="BA41" s="25">
        <v>86984</v>
      </c>
      <c r="BB41" s="25">
        <v>86185</v>
      </c>
      <c r="BC41" s="25">
        <v>85368</v>
      </c>
      <c r="BD41" s="25">
        <f t="shared" si="12"/>
        <v>84369</v>
      </c>
    </row>
    <row r="42" spans="1:56">
      <c r="A42" s="51" t="s">
        <v>89</v>
      </c>
      <c r="B42" s="117">
        <v>21140</v>
      </c>
      <c r="C42" s="117">
        <v>21536</v>
      </c>
      <c r="D42" s="117">
        <v>22053</v>
      </c>
      <c r="E42" s="117">
        <v>22534</v>
      </c>
      <c r="F42" s="117">
        <v>22968</v>
      </c>
      <c r="G42" s="118">
        <v>23425</v>
      </c>
      <c r="H42" s="118">
        <v>24245</v>
      </c>
      <c r="I42" s="118">
        <v>25023</v>
      </c>
      <c r="J42" s="118">
        <v>25617</v>
      </c>
      <c r="K42" s="118">
        <v>26772</v>
      </c>
      <c r="L42" s="118">
        <v>27609</v>
      </c>
      <c r="M42" s="118">
        <v>28410</v>
      </c>
      <c r="N42" s="118">
        <v>28775</v>
      </c>
      <c r="O42" s="118">
        <v>28856</v>
      </c>
      <c r="P42" s="118">
        <v>29185</v>
      </c>
      <c r="Q42" s="118">
        <v>29579</v>
      </c>
      <c r="R42" s="118">
        <v>29671</v>
      </c>
      <c r="S42" s="118">
        <v>30007</v>
      </c>
      <c r="T42" s="118">
        <v>30232</v>
      </c>
      <c r="U42" s="118">
        <v>30398</v>
      </c>
      <c r="V42" s="118">
        <v>30603</v>
      </c>
      <c r="W42" s="118">
        <v>30741</v>
      </c>
      <c r="X42" s="118">
        <v>30956</v>
      </c>
      <c r="Y42" s="118">
        <v>30949</v>
      </c>
      <c r="Z42" s="118">
        <v>31222</v>
      </c>
      <c r="AA42" s="118">
        <v>31377</v>
      </c>
      <c r="AB42" s="118">
        <v>31511</v>
      </c>
      <c r="AC42" s="118">
        <v>31644</v>
      </c>
      <c r="AD42" s="118">
        <v>31778</v>
      </c>
      <c r="AE42" s="118">
        <v>31919</v>
      </c>
      <c r="AF42" s="118">
        <v>32054</v>
      </c>
      <c r="AG42" s="118">
        <v>32169</v>
      </c>
      <c r="AH42" s="118">
        <v>32090</v>
      </c>
      <c r="AI42" s="118">
        <v>32045</v>
      </c>
      <c r="AJ42" s="118">
        <v>31966</v>
      </c>
      <c r="AK42" s="118">
        <v>31944</v>
      </c>
      <c r="AL42" s="118">
        <v>31756</v>
      </c>
      <c r="AM42" s="118">
        <v>31625</v>
      </c>
      <c r="AN42" s="118">
        <v>31461</v>
      </c>
      <c r="AO42" s="118">
        <v>31209</v>
      </c>
      <c r="AP42" s="40">
        <v>31026</v>
      </c>
      <c r="AQ42" s="40">
        <v>31061</v>
      </c>
      <c r="AR42" s="40">
        <v>31036</v>
      </c>
      <c r="AS42" s="40">
        <v>31074</v>
      </c>
      <c r="AT42" s="40">
        <v>31047</v>
      </c>
      <c r="AU42" s="25">
        <v>31020</v>
      </c>
      <c r="AV42" s="25">
        <v>30878</v>
      </c>
      <c r="AW42" s="25">
        <v>30686</v>
      </c>
      <c r="AX42" s="25">
        <v>30521</v>
      </c>
      <c r="AY42" s="25">
        <v>30410</v>
      </c>
      <c r="AZ42" s="25">
        <v>30268</v>
      </c>
      <c r="BA42" s="25">
        <v>30117</v>
      </c>
      <c r="BB42" s="25">
        <v>30004</v>
      </c>
      <c r="BC42" s="25">
        <v>29950</v>
      </c>
      <c r="BD42" s="25">
        <f t="shared" si="12"/>
        <v>29912</v>
      </c>
    </row>
    <row r="43" spans="1:56">
      <c r="A43" s="51" t="s">
        <v>90</v>
      </c>
      <c r="B43" s="117">
        <v>13116</v>
      </c>
      <c r="C43" s="117">
        <v>13749</v>
      </c>
      <c r="D43" s="117">
        <v>15010</v>
      </c>
      <c r="E43" s="117">
        <v>16775</v>
      </c>
      <c r="F43" s="117">
        <v>18632</v>
      </c>
      <c r="G43" s="118">
        <v>20011</v>
      </c>
      <c r="H43" s="118">
        <v>21675</v>
      </c>
      <c r="I43" s="118">
        <v>23421</v>
      </c>
      <c r="J43" s="118">
        <v>24889</v>
      </c>
      <c r="K43" s="118">
        <v>25224</v>
      </c>
      <c r="L43" s="118">
        <v>26527</v>
      </c>
      <c r="M43" s="118">
        <v>27379</v>
      </c>
      <c r="N43" s="118">
        <v>28273</v>
      </c>
      <c r="O43" s="118">
        <v>28840</v>
      </c>
      <c r="P43" s="118">
        <v>29111</v>
      </c>
      <c r="Q43" s="118">
        <v>29757</v>
      </c>
      <c r="R43" s="118">
        <v>29956</v>
      </c>
      <c r="S43" s="118">
        <v>29776</v>
      </c>
      <c r="T43" s="118">
        <v>29948</v>
      </c>
      <c r="U43" s="118">
        <v>30602</v>
      </c>
      <c r="V43" s="118">
        <v>30813</v>
      </c>
      <c r="W43" s="118">
        <v>31466</v>
      </c>
      <c r="X43" s="118">
        <v>31808</v>
      </c>
      <c r="Y43" s="118">
        <v>32299</v>
      </c>
      <c r="Z43" s="118">
        <v>33029</v>
      </c>
      <c r="AA43" s="118">
        <v>33583</v>
      </c>
      <c r="AB43" s="118">
        <v>33805</v>
      </c>
      <c r="AC43" s="118">
        <v>34027</v>
      </c>
      <c r="AD43" s="118">
        <v>34248</v>
      </c>
      <c r="AE43" s="118">
        <v>33729</v>
      </c>
      <c r="AF43" s="118">
        <v>33766</v>
      </c>
      <c r="AG43" s="118">
        <v>33763</v>
      </c>
      <c r="AH43" s="118">
        <v>33727</v>
      </c>
      <c r="AI43" s="118">
        <v>33565</v>
      </c>
      <c r="AJ43" s="118">
        <v>33589</v>
      </c>
      <c r="AK43" s="118">
        <v>33545</v>
      </c>
      <c r="AL43" s="118">
        <v>33480</v>
      </c>
      <c r="AM43" s="118">
        <v>33442</v>
      </c>
      <c r="AN43" s="118">
        <v>33365</v>
      </c>
      <c r="AO43" s="118">
        <v>33255</v>
      </c>
      <c r="AP43" s="40">
        <v>33183</v>
      </c>
      <c r="AQ43" s="40">
        <v>33505</v>
      </c>
      <c r="AR43" s="40">
        <v>33818</v>
      </c>
      <c r="AS43" s="40">
        <v>33836</v>
      </c>
      <c r="AT43" s="40">
        <v>33865</v>
      </c>
      <c r="AU43" s="25">
        <v>33739</v>
      </c>
      <c r="AV43" s="25">
        <v>33781</v>
      </c>
      <c r="AW43" s="25">
        <v>33682</v>
      </c>
      <c r="AX43" s="25">
        <v>33594</v>
      </c>
      <c r="AY43" s="25">
        <v>33610</v>
      </c>
      <c r="AZ43" s="25">
        <v>33604</v>
      </c>
      <c r="BA43" s="25">
        <v>33760</v>
      </c>
      <c r="BB43" s="25">
        <v>33739</v>
      </c>
      <c r="BC43" s="25">
        <v>33815</v>
      </c>
      <c r="BD43" s="25">
        <f t="shared" si="12"/>
        <v>33719</v>
      </c>
    </row>
    <row r="44" spans="1:56">
      <c r="A44" s="51" t="s">
        <v>48</v>
      </c>
      <c r="B44" s="117">
        <f>SUM(B45:B50)</f>
        <v>239443</v>
      </c>
      <c r="C44" s="117">
        <f t="shared" ref="C44:BC44" si="16">SUM(C45:C50)</f>
        <v>241216</v>
      </c>
      <c r="D44" s="117">
        <f t="shared" si="16"/>
        <v>245679</v>
      </c>
      <c r="E44" s="117">
        <f t="shared" si="16"/>
        <v>250461</v>
      </c>
      <c r="F44" s="117">
        <f t="shared" si="16"/>
        <v>255350</v>
      </c>
      <c r="G44" s="117">
        <f t="shared" si="16"/>
        <v>259327</v>
      </c>
      <c r="H44" s="117">
        <f t="shared" si="16"/>
        <v>264947</v>
      </c>
      <c r="I44" s="117">
        <f t="shared" si="16"/>
        <v>269272</v>
      </c>
      <c r="J44" s="117">
        <f t="shared" si="16"/>
        <v>273059</v>
      </c>
      <c r="K44" s="117">
        <f t="shared" si="16"/>
        <v>275602</v>
      </c>
      <c r="L44" s="117">
        <f t="shared" si="16"/>
        <v>279672</v>
      </c>
      <c r="M44" s="117">
        <f t="shared" si="16"/>
        <v>282371</v>
      </c>
      <c r="N44" s="117">
        <f t="shared" si="16"/>
        <v>284662</v>
      </c>
      <c r="O44" s="117">
        <f t="shared" si="16"/>
        <v>286543</v>
      </c>
      <c r="P44" s="117">
        <f t="shared" si="16"/>
        <v>287852</v>
      </c>
      <c r="Q44" s="117">
        <f t="shared" si="16"/>
        <v>289898</v>
      </c>
      <c r="R44" s="117">
        <f t="shared" si="16"/>
        <v>290166</v>
      </c>
      <c r="S44" s="117">
        <f t="shared" si="16"/>
        <v>290394</v>
      </c>
      <c r="T44" s="117">
        <f t="shared" si="16"/>
        <v>291243</v>
      </c>
      <c r="U44" s="117">
        <f t="shared" si="16"/>
        <v>291957</v>
      </c>
      <c r="V44" s="117">
        <f t="shared" si="16"/>
        <v>292471</v>
      </c>
      <c r="W44" s="117">
        <f t="shared" si="16"/>
        <v>293510</v>
      </c>
      <c r="X44" s="117">
        <f t="shared" si="16"/>
        <v>294496</v>
      </c>
      <c r="Y44" s="117">
        <f t="shared" si="16"/>
        <v>293455</v>
      </c>
      <c r="Z44" s="117">
        <f t="shared" si="16"/>
        <v>296395</v>
      </c>
      <c r="AA44" s="117">
        <f t="shared" si="16"/>
        <v>298004</v>
      </c>
      <c r="AB44" s="117">
        <f t="shared" si="16"/>
        <v>298551</v>
      </c>
      <c r="AC44" s="117">
        <f t="shared" si="16"/>
        <v>299096</v>
      </c>
      <c r="AD44" s="117">
        <f t="shared" si="16"/>
        <v>299639</v>
      </c>
      <c r="AE44" s="117">
        <f t="shared" si="16"/>
        <v>298312</v>
      </c>
      <c r="AF44" s="117">
        <f t="shared" si="16"/>
        <v>298390</v>
      </c>
      <c r="AG44" s="117">
        <f t="shared" si="16"/>
        <v>297278</v>
      </c>
      <c r="AH44" s="117">
        <f t="shared" si="16"/>
        <v>296040</v>
      </c>
      <c r="AI44" s="117">
        <f t="shared" si="16"/>
        <v>294504</v>
      </c>
      <c r="AJ44" s="117">
        <f t="shared" si="16"/>
        <v>293073</v>
      </c>
      <c r="AK44" s="117">
        <f t="shared" si="16"/>
        <v>291745</v>
      </c>
      <c r="AL44" s="117">
        <f t="shared" si="16"/>
        <v>290241</v>
      </c>
      <c r="AM44" s="117">
        <f t="shared" si="16"/>
        <v>288797</v>
      </c>
      <c r="AN44" s="117">
        <f t="shared" si="16"/>
        <v>287562</v>
      </c>
      <c r="AO44" s="117">
        <f t="shared" si="16"/>
        <v>286164</v>
      </c>
      <c r="AP44" s="117">
        <f t="shared" si="16"/>
        <v>284769</v>
      </c>
      <c r="AQ44" s="118">
        <f t="shared" si="16"/>
        <v>282699</v>
      </c>
      <c r="AR44" s="118">
        <f t="shared" si="16"/>
        <v>280525</v>
      </c>
      <c r="AS44" s="118">
        <f t="shared" si="16"/>
        <v>277724</v>
      </c>
      <c r="AT44" s="118">
        <f t="shared" si="16"/>
        <v>275005</v>
      </c>
      <c r="AU44" s="117">
        <f t="shared" si="16"/>
        <v>272447</v>
      </c>
      <c r="AV44" s="117">
        <f t="shared" si="16"/>
        <v>271221</v>
      </c>
      <c r="AW44" s="117">
        <f t="shared" si="16"/>
        <v>269613</v>
      </c>
      <c r="AX44" s="117">
        <f t="shared" si="16"/>
        <v>268123</v>
      </c>
      <c r="AY44" s="117">
        <f t="shared" si="16"/>
        <v>266277</v>
      </c>
      <c r="AZ44" s="117">
        <f t="shared" si="16"/>
        <v>264135</v>
      </c>
      <c r="BA44" s="117">
        <f t="shared" si="16"/>
        <v>260742</v>
      </c>
      <c r="BB44" s="117">
        <f t="shared" si="16"/>
        <v>258193</v>
      </c>
      <c r="BC44" s="117">
        <f t="shared" si="16"/>
        <v>255530</v>
      </c>
      <c r="BD44" s="117">
        <f t="shared" si="12"/>
        <v>252739</v>
      </c>
    </row>
    <row r="45" spans="1:56">
      <c r="A45" s="51" t="s">
        <v>80</v>
      </c>
      <c r="B45" s="117">
        <v>45964</v>
      </c>
      <c r="C45" s="117">
        <v>45814</v>
      </c>
      <c r="D45" s="117">
        <v>45952</v>
      </c>
      <c r="E45" s="117">
        <v>46345</v>
      </c>
      <c r="F45" s="117">
        <v>46138</v>
      </c>
      <c r="G45" s="118">
        <v>46182</v>
      </c>
      <c r="H45" s="118">
        <v>46215</v>
      </c>
      <c r="I45" s="118">
        <v>46237</v>
      </c>
      <c r="J45" s="118">
        <v>46332</v>
      </c>
      <c r="K45" s="118">
        <v>46340</v>
      </c>
      <c r="L45" s="118">
        <v>46380</v>
      </c>
      <c r="M45" s="118">
        <v>46513</v>
      </c>
      <c r="N45" s="118">
        <v>46600</v>
      </c>
      <c r="O45" s="118">
        <v>46666</v>
      </c>
      <c r="P45" s="118">
        <v>46788</v>
      </c>
      <c r="Q45" s="118">
        <v>46889</v>
      </c>
      <c r="R45" s="118">
        <v>46841</v>
      </c>
      <c r="S45" s="118">
        <v>46571</v>
      </c>
      <c r="T45" s="118">
        <v>46484</v>
      </c>
      <c r="U45" s="118">
        <v>46354</v>
      </c>
      <c r="V45" s="118">
        <v>46220</v>
      </c>
      <c r="W45" s="118">
        <v>46186</v>
      </c>
      <c r="X45" s="118">
        <v>46269</v>
      </c>
      <c r="Y45" s="118">
        <v>46156</v>
      </c>
      <c r="Z45" s="118">
        <v>46315</v>
      </c>
      <c r="AA45" s="118">
        <v>46339</v>
      </c>
      <c r="AB45" s="118">
        <v>46319</v>
      </c>
      <c r="AC45" s="118">
        <v>46299</v>
      </c>
      <c r="AD45" s="118">
        <v>46279</v>
      </c>
      <c r="AE45" s="118">
        <v>45842</v>
      </c>
      <c r="AF45" s="118">
        <v>45718</v>
      </c>
      <c r="AG45" s="118">
        <v>45395</v>
      </c>
      <c r="AH45" s="118">
        <v>45020</v>
      </c>
      <c r="AI45" s="118">
        <v>44644</v>
      </c>
      <c r="AJ45" s="118">
        <v>44306</v>
      </c>
      <c r="AK45" s="118">
        <v>43953</v>
      </c>
      <c r="AL45" s="118">
        <v>43736</v>
      </c>
      <c r="AM45" s="118">
        <v>43407</v>
      </c>
      <c r="AN45" s="118">
        <v>43178</v>
      </c>
      <c r="AO45" s="118">
        <v>43032</v>
      </c>
      <c r="AP45" s="40">
        <v>42802</v>
      </c>
      <c r="AQ45" s="40">
        <v>42453</v>
      </c>
      <c r="AR45" s="40">
        <v>42107</v>
      </c>
      <c r="AS45" s="40">
        <v>41758</v>
      </c>
      <c r="AT45" s="40">
        <v>41307</v>
      </c>
      <c r="AU45" s="25">
        <v>40866</v>
      </c>
      <c r="AV45" s="25">
        <v>40455</v>
      </c>
      <c r="AW45" s="25">
        <v>39946</v>
      </c>
      <c r="AX45" s="25">
        <v>39600</v>
      </c>
      <c r="AY45" s="25">
        <v>39132</v>
      </c>
      <c r="AZ45" s="25">
        <v>38673</v>
      </c>
      <c r="BA45" s="25">
        <v>38002</v>
      </c>
      <c r="BB45" s="25">
        <v>37477</v>
      </c>
      <c r="BC45" s="25">
        <v>36970</v>
      </c>
      <c r="BD45" s="25">
        <f t="shared" si="12"/>
        <v>36463</v>
      </c>
    </row>
    <row r="46" spans="1:56">
      <c r="A46" s="51" t="s">
        <v>82</v>
      </c>
      <c r="B46" s="117">
        <v>49071</v>
      </c>
      <c r="C46" s="117">
        <v>50545</v>
      </c>
      <c r="D46" s="117">
        <v>53838</v>
      </c>
      <c r="E46" s="117">
        <v>57345</v>
      </c>
      <c r="F46" s="117">
        <v>60811</v>
      </c>
      <c r="G46" s="118">
        <v>63746</v>
      </c>
      <c r="H46" s="118">
        <v>67170</v>
      </c>
      <c r="I46" s="118">
        <v>70416</v>
      </c>
      <c r="J46" s="118">
        <v>73186</v>
      </c>
      <c r="K46" s="118">
        <v>75386</v>
      </c>
      <c r="L46" s="118">
        <v>78297</v>
      </c>
      <c r="M46" s="118">
        <v>79788</v>
      </c>
      <c r="N46" s="118">
        <v>80648</v>
      </c>
      <c r="O46" s="118">
        <v>81341</v>
      </c>
      <c r="P46" s="118">
        <v>81768</v>
      </c>
      <c r="Q46" s="118">
        <v>82636</v>
      </c>
      <c r="R46" s="118">
        <v>82589</v>
      </c>
      <c r="S46" s="118">
        <v>82825</v>
      </c>
      <c r="T46" s="118">
        <v>83163</v>
      </c>
      <c r="U46" s="118">
        <v>84083</v>
      </c>
      <c r="V46" s="118">
        <v>84445</v>
      </c>
      <c r="W46" s="118">
        <v>84999</v>
      </c>
      <c r="X46" s="118">
        <v>85225</v>
      </c>
      <c r="Y46" s="118">
        <v>84599</v>
      </c>
      <c r="Z46" s="118">
        <v>85637</v>
      </c>
      <c r="AA46" s="118">
        <v>86562</v>
      </c>
      <c r="AB46" s="118">
        <v>86732</v>
      </c>
      <c r="AC46" s="118">
        <v>86901</v>
      </c>
      <c r="AD46" s="118">
        <v>87070</v>
      </c>
      <c r="AE46" s="118">
        <v>86206</v>
      </c>
      <c r="AF46" s="118">
        <v>86117</v>
      </c>
      <c r="AG46" s="118">
        <v>85774</v>
      </c>
      <c r="AH46" s="118">
        <v>85500</v>
      </c>
      <c r="AI46" s="118">
        <v>85075</v>
      </c>
      <c r="AJ46" s="118">
        <v>84712</v>
      </c>
      <c r="AK46" s="118">
        <v>84361</v>
      </c>
      <c r="AL46" s="118">
        <v>83725</v>
      </c>
      <c r="AM46" s="118">
        <v>82999</v>
      </c>
      <c r="AN46" s="118">
        <v>82399</v>
      </c>
      <c r="AO46" s="118">
        <v>81679</v>
      </c>
      <c r="AP46" s="40">
        <v>81009</v>
      </c>
      <c r="AQ46" s="40">
        <v>80270</v>
      </c>
      <c r="AR46" s="40">
        <v>79644</v>
      </c>
      <c r="AS46" s="40">
        <v>78605</v>
      </c>
      <c r="AT46" s="40">
        <v>77819</v>
      </c>
      <c r="AU46" s="25">
        <v>77178</v>
      </c>
      <c r="AV46" s="25">
        <v>76940</v>
      </c>
      <c r="AW46" s="25">
        <v>76610</v>
      </c>
      <c r="AX46" s="25">
        <v>76285</v>
      </c>
      <c r="AY46" s="25">
        <v>75761</v>
      </c>
      <c r="AZ46" s="25">
        <v>75294</v>
      </c>
      <c r="BA46" s="25">
        <v>74407</v>
      </c>
      <c r="BB46" s="25">
        <v>73633</v>
      </c>
      <c r="BC46" s="25">
        <v>72844</v>
      </c>
      <c r="BD46" s="25">
        <f t="shared" si="12"/>
        <v>71915</v>
      </c>
    </row>
    <row r="47" spans="1:56">
      <c r="A47" s="51" t="s">
        <v>85</v>
      </c>
      <c r="B47" s="117">
        <v>37623</v>
      </c>
      <c r="C47" s="117">
        <v>38092</v>
      </c>
      <c r="D47" s="117">
        <v>38659</v>
      </c>
      <c r="E47" s="117">
        <v>39018</v>
      </c>
      <c r="F47" s="117">
        <v>39985</v>
      </c>
      <c r="G47" s="118">
        <v>40576</v>
      </c>
      <c r="H47" s="118">
        <v>41816</v>
      </c>
      <c r="I47" s="118">
        <v>42344</v>
      </c>
      <c r="J47" s="118">
        <v>42741</v>
      </c>
      <c r="K47" s="118">
        <v>42974</v>
      </c>
      <c r="L47" s="118">
        <v>43574</v>
      </c>
      <c r="M47" s="118">
        <v>44043</v>
      </c>
      <c r="N47" s="118">
        <v>44576</v>
      </c>
      <c r="O47" s="118">
        <v>44946</v>
      </c>
      <c r="P47" s="118">
        <v>45263</v>
      </c>
      <c r="Q47" s="118">
        <v>45686</v>
      </c>
      <c r="R47" s="118">
        <v>45775</v>
      </c>
      <c r="S47" s="118">
        <v>45793</v>
      </c>
      <c r="T47" s="118">
        <v>45911</v>
      </c>
      <c r="U47" s="118">
        <v>45943</v>
      </c>
      <c r="V47" s="118">
        <v>46007</v>
      </c>
      <c r="W47" s="118">
        <v>46323</v>
      </c>
      <c r="X47" s="118">
        <v>46785</v>
      </c>
      <c r="Y47" s="118">
        <v>46958</v>
      </c>
      <c r="Z47" s="118">
        <v>47772</v>
      </c>
      <c r="AA47" s="118">
        <v>48214</v>
      </c>
      <c r="AB47" s="118">
        <v>48515</v>
      </c>
      <c r="AC47" s="118">
        <v>48815</v>
      </c>
      <c r="AD47" s="118">
        <v>49115</v>
      </c>
      <c r="AE47" s="118">
        <v>49188</v>
      </c>
      <c r="AF47" s="118">
        <v>49432</v>
      </c>
      <c r="AG47" s="118">
        <v>49509</v>
      </c>
      <c r="AH47" s="118">
        <v>49554</v>
      </c>
      <c r="AI47" s="118">
        <v>49643</v>
      </c>
      <c r="AJ47" s="118">
        <v>49695</v>
      </c>
      <c r="AK47" s="118">
        <v>49761</v>
      </c>
      <c r="AL47" s="118">
        <v>49599</v>
      </c>
      <c r="AM47" s="118">
        <v>49581</v>
      </c>
      <c r="AN47" s="118">
        <v>49533</v>
      </c>
      <c r="AO47" s="118">
        <v>49696</v>
      </c>
      <c r="AP47" s="40">
        <v>49680</v>
      </c>
      <c r="AQ47" s="40">
        <v>49779</v>
      </c>
      <c r="AR47" s="40">
        <v>49536</v>
      </c>
      <c r="AS47" s="40">
        <v>49324</v>
      </c>
      <c r="AT47" s="40">
        <v>49041</v>
      </c>
      <c r="AU47" s="25">
        <v>48580</v>
      </c>
      <c r="AV47" s="25">
        <v>48294</v>
      </c>
      <c r="AW47" s="25">
        <v>48255</v>
      </c>
      <c r="AX47" s="25">
        <v>48060</v>
      </c>
      <c r="AY47" s="25">
        <v>47838</v>
      </c>
      <c r="AZ47" s="25">
        <v>47562</v>
      </c>
      <c r="BA47" s="25">
        <v>47256</v>
      </c>
      <c r="BB47" s="25">
        <v>46852</v>
      </c>
      <c r="BC47" s="25">
        <v>46591</v>
      </c>
      <c r="BD47" s="25">
        <f t="shared" si="12"/>
        <v>46196</v>
      </c>
    </row>
    <row r="48" spans="1:56">
      <c r="A48" s="51" t="s">
        <v>87</v>
      </c>
      <c r="B48" s="117">
        <v>48354</v>
      </c>
      <c r="C48" s="117">
        <v>48655</v>
      </c>
      <c r="D48" s="117">
        <v>49054</v>
      </c>
      <c r="E48" s="117">
        <v>49290</v>
      </c>
      <c r="F48" s="117">
        <v>49800</v>
      </c>
      <c r="G48" s="118">
        <v>50161</v>
      </c>
      <c r="H48" s="118">
        <v>50268</v>
      </c>
      <c r="I48" s="118">
        <v>50578</v>
      </c>
      <c r="J48" s="118">
        <v>50804</v>
      </c>
      <c r="K48" s="118">
        <v>50873</v>
      </c>
      <c r="L48" s="118">
        <v>51051</v>
      </c>
      <c r="M48" s="118">
        <v>51376</v>
      </c>
      <c r="N48" s="118">
        <v>51610</v>
      </c>
      <c r="O48" s="118">
        <v>51785</v>
      </c>
      <c r="P48" s="118">
        <v>51896</v>
      </c>
      <c r="Q48" s="118">
        <v>52107</v>
      </c>
      <c r="R48" s="118">
        <v>52189</v>
      </c>
      <c r="S48" s="118">
        <v>52191</v>
      </c>
      <c r="T48" s="118">
        <v>51986</v>
      </c>
      <c r="U48" s="118">
        <v>51849</v>
      </c>
      <c r="V48" s="118">
        <v>51784</v>
      </c>
      <c r="W48" s="118">
        <v>51711</v>
      </c>
      <c r="X48" s="118">
        <v>51708</v>
      </c>
      <c r="Y48" s="118">
        <v>51376</v>
      </c>
      <c r="Z48" s="118">
        <v>51722</v>
      </c>
      <c r="AA48" s="118">
        <v>51706</v>
      </c>
      <c r="AB48" s="118">
        <v>51606</v>
      </c>
      <c r="AC48" s="118">
        <v>51505</v>
      </c>
      <c r="AD48" s="118">
        <v>51404</v>
      </c>
      <c r="AE48" s="118">
        <v>51224</v>
      </c>
      <c r="AF48" s="118">
        <v>51104</v>
      </c>
      <c r="AG48" s="118">
        <v>50901</v>
      </c>
      <c r="AH48" s="118">
        <v>50557</v>
      </c>
      <c r="AI48" s="118">
        <v>50094</v>
      </c>
      <c r="AJ48" s="118">
        <v>49737</v>
      </c>
      <c r="AK48" s="118">
        <v>49396</v>
      </c>
      <c r="AL48" s="118">
        <v>49087</v>
      </c>
      <c r="AM48" s="118">
        <v>48927</v>
      </c>
      <c r="AN48" s="118">
        <v>48664</v>
      </c>
      <c r="AO48" s="118">
        <v>48274</v>
      </c>
      <c r="AP48" s="40">
        <v>47993</v>
      </c>
      <c r="AQ48" s="40">
        <v>47258</v>
      </c>
      <c r="AR48" s="40">
        <v>46558</v>
      </c>
      <c r="AS48" s="40">
        <v>45745</v>
      </c>
      <c r="AT48" s="40">
        <v>45096</v>
      </c>
      <c r="AU48" s="25">
        <v>44313</v>
      </c>
      <c r="AV48" s="25">
        <v>44051</v>
      </c>
      <c r="AW48" s="25">
        <v>43686</v>
      </c>
      <c r="AX48" s="25">
        <v>43595</v>
      </c>
      <c r="AY48" s="25">
        <v>43221</v>
      </c>
      <c r="AZ48" s="25">
        <v>42700</v>
      </c>
      <c r="BA48" s="25">
        <v>41986</v>
      </c>
      <c r="BB48" s="25">
        <v>41473</v>
      </c>
      <c r="BC48" s="25">
        <v>41063</v>
      </c>
      <c r="BD48" s="25">
        <f t="shared" si="12"/>
        <v>40666</v>
      </c>
    </row>
    <row r="49" spans="1:56">
      <c r="A49" s="51" t="s">
        <v>120</v>
      </c>
      <c r="B49" s="117">
        <v>32149</v>
      </c>
      <c r="C49" s="117">
        <v>32123</v>
      </c>
      <c r="D49" s="117">
        <v>32251</v>
      </c>
      <c r="E49" s="117">
        <v>32301</v>
      </c>
      <c r="F49" s="117">
        <v>32358</v>
      </c>
      <c r="G49" s="118">
        <v>32410</v>
      </c>
      <c r="H49" s="118">
        <v>33276</v>
      </c>
      <c r="I49" s="118">
        <v>33510</v>
      </c>
      <c r="J49" s="118">
        <v>33844</v>
      </c>
      <c r="K49" s="118">
        <v>33902</v>
      </c>
      <c r="L49" s="118">
        <v>34275</v>
      </c>
      <c r="M49" s="118">
        <v>34625</v>
      </c>
      <c r="N49" s="118">
        <v>35185</v>
      </c>
      <c r="O49" s="118">
        <v>35729</v>
      </c>
      <c r="P49" s="118">
        <v>35975</v>
      </c>
      <c r="Q49" s="118">
        <v>36401</v>
      </c>
      <c r="R49" s="118">
        <v>36648</v>
      </c>
      <c r="S49" s="118">
        <v>36861</v>
      </c>
      <c r="T49" s="118">
        <v>37628</v>
      </c>
      <c r="U49" s="118">
        <v>37896</v>
      </c>
      <c r="V49" s="118">
        <v>38270</v>
      </c>
      <c r="W49" s="118">
        <v>38636</v>
      </c>
      <c r="X49" s="118">
        <v>38893</v>
      </c>
      <c r="Y49" s="118">
        <v>38924</v>
      </c>
      <c r="Z49" s="118">
        <v>39448</v>
      </c>
      <c r="AA49" s="118">
        <v>39743</v>
      </c>
      <c r="AB49" s="118">
        <v>39986</v>
      </c>
      <c r="AC49" s="118">
        <v>40228</v>
      </c>
      <c r="AD49" s="118">
        <v>40470</v>
      </c>
      <c r="AE49" s="118">
        <v>40499</v>
      </c>
      <c r="AF49" s="118">
        <v>40688</v>
      </c>
      <c r="AG49" s="118">
        <v>40571</v>
      </c>
      <c r="AH49" s="118">
        <v>40425</v>
      </c>
      <c r="AI49" s="118">
        <v>40276</v>
      </c>
      <c r="AJ49" s="118">
        <v>40114</v>
      </c>
      <c r="AK49" s="118">
        <v>39970</v>
      </c>
      <c r="AL49" s="118">
        <v>39996</v>
      </c>
      <c r="AM49" s="118">
        <v>39965</v>
      </c>
      <c r="AN49" s="118">
        <v>40161</v>
      </c>
      <c r="AO49" s="118">
        <v>40139</v>
      </c>
      <c r="AP49" s="40">
        <v>40181</v>
      </c>
      <c r="AQ49" s="40">
        <v>40238</v>
      </c>
      <c r="AR49" s="40">
        <v>40309</v>
      </c>
      <c r="AS49" s="40">
        <v>40263</v>
      </c>
      <c r="AT49" s="40">
        <v>40092</v>
      </c>
      <c r="AU49" s="25">
        <v>40310</v>
      </c>
      <c r="AV49" s="25">
        <v>40603</v>
      </c>
      <c r="AW49" s="25">
        <v>40620</v>
      </c>
      <c r="AX49" s="25">
        <v>40547</v>
      </c>
      <c r="AY49" s="25">
        <v>40665</v>
      </c>
      <c r="AZ49" s="25">
        <v>40645</v>
      </c>
      <c r="BA49" s="25">
        <v>40253</v>
      </c>
      <c r="BB49" s="25">
        <v>40225</v>
      </c>
      <c r="BC49" s="25">
        <v>40025</v>
      </c>
      <c r="BD49" s="25">
        <f t="shared" si="12"/>
        <v>39827</v>
      </c>
    </row>
    <row r="50" spans="1:56">
      <c r="A50" s="51" t="s">
        <v>121</v>
      </c>
      <c r="B50" s="117">
        <v>26282</v>
      </c>
      <c r="C50" s="117">
        <v>25987</v>
      </c>
      <c r="D50" s="117">
        <v>25925</v>
      </c>
      <c r="E50" s="117">
        <v>26162</v>
      </c>
      <c r="F50" s="117">
        <v>26258</v>
      </c>
      <c r="G50" s="118">
        <v>26252</v>
      </c>
      <c r="H50" s="118">
        <v>26202</v>
      </c>
      <c r="I50" s="118">
        <v>26187</v>
      </c>
      <c r="J50" s="118">
        <v>26152</v>
      </c>
      <c r="K50" s="118">
        <v>26127</v>
      </c>
      <c r="L50" s="118">
        <v>26095</v>
      </c>
      <c r="M50" s="118">
        <v>26026</v>
      </c>
      <c r="N50" s="118">
        <v>26043</v>
      </c>
      <c r="O50" s="118">
        <v>26076</v>
      </c>
      <c r="P50" s="118">
        <v>26162</v>
      </c>
      <c r="Q50" s="118">
        <v>26179</v>
      </c>
      <c r="R50" s="118">
        <v>26124</v>
      </c>
      <c r="S50" s="118">
        <v>26153</v>
      </c>
      <c r="T50" s="118">
        <v>26071</v>
      </c>
      <c r="U50" s="118">
        <v>25832</v>
      </c>
      <c r="V50" s="118">
        <v>25745</v>
      </c>
      <c r="W50" s="118">
        <v>25655</v>
      </c>
      <c r="X50" s="118">
        <v>25616</v>
      </c>
      <c r="Y50" s="118">
        <v>25442</v>
      </c>
      <c r="Z50" s="118">
        <v>25501</v>
      </c>
      <c r="AA50" s="118">
        <v>25440</v>
      </c>
      <c r="AB50" s="118">
        <v>25393</v>
      </c>
      <c r="AC50" s="118">
        <v>25348</v>
      </c>
      <c r="AD50" s="118">
        <v>25301</v>
      </c>
      <c r="AE50" s="118">
        <v>25353</v>
      </c>
      <c r="AF50" s="118">
        <v>25331</v>
      </c>
      <c r="AG50" s="118">
        <v>25128</v>
      </c>
      <c r="AH50" s="118">
        <v>24984</v>
      </c>
      <c r="AI50" s="118">
        <v>24772</v>
      </c>
      <c r="AJ50" s="118">
        <v>24509</v>
      </c>
      <c r="AK50" s="118">
        <v>24304</v>
      </c>
      <c r="AL50" s="118">
        <v>24098</v>
      </c>
      <c r="AM50" s="118">
        <v>23918</v>
      </c>
      <c r="AN50" s="118">
        <v>23627</v>
      </c>
      <c r="AO50" s="118">
        <v>23344</v>
      </c>
      <c r="AP50" s="40">
        <v>23104</v>
      </c>
      <c r="AQ50" s="40">
        <v>22701</v>
      </c>
      <c r="AR50" s="40">
        <v>22371</v>
      </c>
      <c r="AS50" s="40">
        <v>22029</v>
      </c>
      <c r="AT50" s="40">
        <v>21650</v>
      </c>
      <c r="AU50" s="25">
        <v>21200</v>
      </c>
      <c r="AV50" s="25">
        <v>20878</v>
      </c>
      <c r="AW50" s="25">
        <v>20496</v>
      </c>
      <c r="AX50" s="25">
        <v>20036</v>
      </c>
      <c r="AY50" s="25">
        <v>19660</v>
      </c>
      <c r="AZ50" s="25">
        <v>19261</v>
      </c>
      <c r="BA50" s="25">
        <v>18838</v>
      </c>
      <c r="BB50" s="25">
        <v>18533</v>
      </c>
      <c r="BC50" s="25">
        <v>18037</v>
      </c>
      <c r="BD50" s="25">
        <f t="shared" si="12"/>
        <v>17672</v>
      </c>
    </row>
    <row r="51" spans="1:56">
      <c r="A51" s="51" t="s">
        <v>118</v>
      </c>
      <c r="B51" s="117">
        <f>SUM(B52:B55)</f>
        <v>493648</v>
      </c>
      <c r="C51" s="117">
        <f t="shared" ref="C51:BC51" si="17">SUM(C52:C55)</f>
        <v>499172</v>
      </c>
      <c r="D51" s="117">
        <f t="shared" si="17"/>
        <v>507463</v>
      </c>
      <c r="E51" s="117">
        <f t="shared" si="17"/>
        <v>513872</v>
      </c>
      <c r="F51" s="117">
        <f t="shared" si="17"/>
        <v>519845</v>
      </c>
      <c r="G51" s="117">
        <f t="shared" si="17"/>
        <v>526395</v>
      </c>
      <c r="H51" s="117">
        <f t="shared" si="17"/>
        <v>530546</v>
      </c>
      <c r="I51" s="117">
        <f t="shared" si="17"/>
        <v>534440</v>
      </c>
      <c r="J51" s="117">
        <f t="shared" si="17"/>
        <v>537187</v>
      </c>
      <c r="K51" s="117">
        <f t="shared" si="17"/>
        <v>539314</v>
      </c>
      <c r="L51" s="117">
        <f t="shared" si="17"/>
        <v>542545</v>
      </c>
      <c r="M51" s="117">
        <f t="shared" si="17"/>
        <v>545079</v>
      </c>
      <c r="N51" s="117">
        <f t="shared" si="17"/>
        <v>547381</v>
      </c>
      <c r="O51" s="117">
        <f t="shared" si="17"/>
        <v>550135</v>
      </c>
      <c r="P51" s="117">
        <f t="shared" si="17"/>
        <v>552115</v>
      </c>
      <c r="Q51" s="117">
        <f t="shared" si="17"/>
        <v>554508</v>
      </c>
      <c r="R51" s="117">
        <f t="shared" si="17"/>
        <v>555986</v>
      </c>
      <c r="S51" s="117">
        <f t="shared" si="17"/>
        <v>557083</v>
      </c>
      <c r="T51" s="117">
        <f t="shared" si="17"/>
        <v>557332</v>
      </c>
      <c r="U51" s="117">
        <f t="shared" si="17"/>
        <v>557814</v>
      </c>
      <c r="V51" s="117">
        <f t="shared" si="17"/>
        <v>558639</v>
      </c>
      <c r="W51" s="117">
        <f t="shared" si="17"/>
        <v>562721</v>
      </c>
      <c r="X51" s="117">
        <f t="shared" si="17"/>
        <v>566087</v>
      </c>
      <c r="Y51" s="117">
        <f t="shared" si="17"/>
        <v>565394</v>
      </c>
      <c r="Z51" s="117">
        <f t="shared" si="17"/>
        <v>573004</v>
      </c>
      <c r="AA51" s="117">
        <f t="shared" si="17"/>
        <v>576597</v>
      </c>
      <c r="AB51" s="117">
        <f t="shared" si="17"/>
        <v>578062</v>
      </c>
      <c r="AC51" s="117">
        <f t="shared" si="17"/>
        <v>579522</v>
      </c>
      <c r="AD51" s="117">
        <f t="shared" si="17"/>
        <v>580987</v>
      </c>
      <c r="AE51" s="117">
        <f t="shared" si="17"/>
        <v>581610</v>
      </c>
      <c r="AF51" s="117">
        <f t="shared" si="17"/>
        <v>582863</v>
      </c>
      <c r="AG51" s="117">
        <f t="shared" si="17"/>
        <v>583853</v>
      </c>
      <c r="AH51" s="117">
        <f t="shared" si="17"/>
        <v>584067</v>
      </c>
      <c r="AI51" s="117">
        <f t="shared" si="17"/>
        <v>584243</v>
      </c>
      <c r="AJ51" s="117">
        <f t="shared" si="17"/>
        <v>583875</v>
      </c>
      <c r="AK51" s="117">
        <f t="shared" si="17"/>
        <v>584128</v>
      </c>
      <c r="AL51" s="117">
        <f t="shared" si="17"/>
        <v>583504</v>
      </c>
      <c r="AM51" s="117">
        <f t="shared" si="17"/>
        <v>583194</v>
      </c>
      <c r="AN51" s="117">
        <f t="shared" si="17"/>
        <v>582823</v>
      </c>
      <c r="AO51" s="117">
        <f t="shared" si="17"/>
        <v>582167</v>
      </c>
      <c r="AP51" s="117">
        <f t="shared" si="17"/>
        <v>581677</v>
      </c>
      <c r="AQ51" s="118">
        <f t="shared" si="17"/>
        <v>581946</v>
      </c>
      <c r="AR51" s="118">
        <f t="shared" si="17"/>
        <v>581876</v>
      </c>
      <c r="AS51" s="118">
        <f t="shared" si="17"/>
        <v>581509</v>
      </c>
      <c r="AT51" s="118">
        <f t="shared" si="17"/>
        <v>580632</v>
      </c>
      <c r="AU51" s="117">
        <f t="shared" si="17"/>
        <v>579154</v>
      </c>
      <c r="AV51" s="117">
        <f t="shared" si="17"/>
        <v>578013</v>
      </c>
      <c r="AW51" s="117">
        <f t="shared" si="17"/>
        <v>576501</v>
      </c>
      <c r="AX51" s="117">
        <f t="shared" si="17"/>
        <v>574658</v>
      </c>
      <c r="AY51" s="117">
        <f t="shared" si="17"/>
        <v>573638</v>
      </c>
      <c r="AZ51" s="117">
        <f t="shared" si="17"/>
        <v>571719</v>
      </c>
      <c r="BA51" s="117">
        <f t="shared" si="17"/>
        <v>568018</v>
      </c>
      <c r="BB51" s="117">
        <f t="shared" si="17"/>
        <v>565003</v>
      </c>
      <c r="BC51" s="117">
        <f t="shared" si="17"/>
        <v>561805</v>
      </c>
      <c r="BD51" s="117">
        <f t="shared" si="12"/>
        <v>558221</v>
      </c>
    </row>
    <row r="52" spans="1:56">
      <c r="A52" s="51" t="s">
        <v>122</v>
      </c>
      <c r="B52" s="117">
        <v>447666</v>
      </c>
      <c r="C52" s="117">
        <v>453123</v>
      </c>
      <c r="D52" s="117">
        <v>461172</v>
      </c>
      <c r="E52" s="117">
        <v>467242</v>
      </c>
      <c r="F52" s="117">
        <v>473021</v>
      </c>
      <c r="G52" s="118">
        <v>479360</v>
      </c>
      <c r="H52" s="118">
        <v>483415</v>
      </c>
      <c r="I52" s="118">
        <v>487040</v>
      </c>
      <c r="J52" s="118">
        <v>489672</v>
      </c>
      <c r="K52" s="118">
        <v>491732</v>
      </c>
      <c r="L52" s="118">
        <v>494825</v>
      </c>
      <c r="M52" s="118">
        <v>497216</v>
      </c>
      <c r="N52" s="118">
        <v>499420</v>
      </c>
      <c r="O52" s="118">
        <v>502130</v>
      </c>
      <c r="P52" s="118">
        <v>503845</v>
      </c>
      <c r="Q52" s="118">
        <v>506101</v>
      </c>
      <c r="R52" s="118">
        <v>507307</v>
      </c>
      <c r="S52" s="118">
        <v>508198</v>
      </c>
      <c r="T52" s="118">
        <v>508192</v>
      </c>
      <c r="U52" s="118">
        <v>508524</v>
      </c>
      <c r="V52" s="118">
        <v>509129</v>
      </c>
      <c r="W52" s="118">
        <v>513170</v>
      </c>
      <c r="X52" s="118">
        <v>516579</v>
      </c>
      <c r="Y52" s="118">
        <v>516477</v>
      </c>
      <c r="Z52" s="118">
        <v>524109</v>
      </c>
      <c r="AA52" s="118">
        <v>527854</v>
      </c>
      <c r="AB52" s="118">
        <v>529381</v>
      </c>
      <c r="AC52" s="118">
        <v>530907</v>
      </c>
      <c r="AD52" s="118">
        <v>532434</v>
      </c>
      <c r="AE52" s="118">
        <v>533546</v>
      </c>
      <c r="AF52" s="118">
        <v>534969</v>
      </c>
      <c r="AG52" s="118">
        <v>535706</v>
      </c>
      <c r="AH52" s="118">
        <v>535942</v>
      </c>
      <c r="AI52" s="118">
        <v>536224</v>
      </c>
      <c r="AJ52" s="118">
        <v>535980</v>
      </c>
      <c r="AK52" s="118">
        <v>536232</v>
      </c>
      <c r="AL52" s="118">
        <v>536021</v>
      </c>
      <c r="AM52" s="118">
        <v>536164</v>
      </c>
      <c r="AN52" s="118">
        <v>536364</v>
      </c>
      <c r="AO52" s="118">
        <v>536262</v>
      </c>
      <c r="AP52" s="40">
        <v>536270</v>
      </c>
      <c r="AQ52" s="40">
        <v>536877</v>
      </c>
      <c r="AR52" s="40">
        <v>537314</v>
      </c>
      <c r="AS52" s="40">
        <v>537304</v>
      </c>
      <c r="AT52" s="40">
        <v>536822</v>
      </c>
      <c r="AU52" s="25">
        <v>535664</v>
      </c>
      <c r="AV52" s="25">
        <v>534810</v>
      </c>
      <c r="AW52" s="25">
        <v>533712</v>
      </c>
      <c r="AX52" s="25">
        <v>532376</v>
      </c>
      <c r="AY52" s="25">
        <v>531801</v>
      </c>
      <c r="AZ52" s="25">
        <v>530495</v>
      </c>
      <c r="BA52" s="25">
        <v>527409</v>
      </c>
      <c r="BB52" s="25">
        <v>525044</v>
      </c>
      <c r="BC52" s="25">
        <v>522328</v>
      </c>
      <c r="BD52" s="25">
        <f t="shared" si="12"/>
        <v>519390</v>
      </c>
    </row>
    <row r="53" spans="1:56">
      <c r="A53" s="51" t="s">
        <v>91</v>
      </c>
      <c r="B53" s="117">
        <v>14686</v>
      </c>
      <c r="C53" s="117">
        <v>14693</v>
      </c>
      <c r="D53" s="117">
        <v>14684</v>
      </c>
      <c r="E53" s="117">
        <v>14730</v>
      </c>
      <c r="F53" s="117">
        <v>14869</v>
      </c>
      <c r="G53" s="118">
        <v>14915</v>
      </c>
      <c r="H53" s="118">
        <v>14974</v>
      </c>
      <c r="I53" s="118">
        <v>15106</v>
      </c>
      <c r="J53" s="118">
        <v>15191</v>
      </c>
      <c r="K53" s="118">
        <v>15167</v>
      </c>
      <c r="L53" s="118">
        <v>15230</v>
      </c>
      <c r="M53" s="118">
        <v>15228</v>
      </c>
      <c r="N53" s="118">
        <v>15228</v>
      </c>
      <c r="O53" s="118">
        <v>15313</v>
      </c>
      <c r="P53" s="118">
        <v>15329</v>
      </c>
      <c r="Q53" s="118">
        <v>15354</v>
      </c>
      <c r="R53" s="118">
        <v>15306</v>
      </c>
      <c r="S53" s="118">
        <v>15292</v>
      </c>
      <c r="T53" s="118">
        <v>15221</v>
      </c>
      <c r="U53" s="118">
        <v>15155</v>
      </c>
      <c r="V53" s="118">
        <v>15105</v>
      </c>
      <c r="W53" s="118">
        <v>15192</v>
      </c>
      <c r="X53" s="118">
        <v>15180</v>
      </c>
      <c r="Y53" s="118">
        <v>14975</v>
      </c>
      <c r="Z53" s="118">
        <v>15069</v>
      </c>
      <c r="AA53" s="118">
        <v>15060</v>
      </c>
      <c r="AB53" s="118">
        <v>15028</v>
      </c>
      <c r="AC53" s="118">
        <v>14994</v>
      </c>
      <c r="AD53" s="118">
        <v>14962</v>
      </c>
      <c r="AE53" s="118">
        <v>14861</v>
      </c>
      <c r="AF53" s="118">
        <v>14812</v>
      </c>
      <c r="AG53" s="118">
        <v>14770</v>
      </c>
      <c r="AH53" s="118">
        <v>14568</v>
      </c>
      <c r="AI53" s="118">
        <v>14438</v>
      </c>
      <c r="AJ53" s="118">
        <v>14283</v>
      </c>
      <c r="AK53" s="118">
        <v>14150</v>
      </c>
      <c r="AL53" s="118">
        <v>14009</v>
      </c>
      <c r="AM53" s="118">
        <v>13861</v>
      </c>
      <c r="AN53" s="118">
        <v>13647</v>
      </c>
      <c r="AO53" s="118">
        <v>13461</v>
      </c>
      <c r="AP53" s="40">
        <v>13288</v>
      </c>
      <c r="AQ53" s="40">
        <v>13075</v>
      </c>
      <c r="AR53" s="40">
        <v>12854</v>
      </c>
      <c r="AS53" s="40">
        <v>12690</v>
      </c>
      <c r="AT53" s="40">
        <v>12486</v>
      </c>
      <c r="AU53" s="25">
        <v>12300</v>
      </c>
      <c r="AV53" s="25">
        <v>12113</v>
      </c>
      <c r="AW53" s="25">
        <v>11951</v>
      </c>
      <c r="AX53" s="25">
        <v>11689</v>
      </c>
      <c r="AY53" s="25">
        <v>11494</v>
      </c>
      <c r="AZ53" s="25">
        <v>11231</v>
      </c>
      <c r="BA53" s="25">
        <v>10959</v>
      </c>
      <c r="BB53" s="25">
        <v>10692</v>
      </c>
      <c r="BC53" s="25">
        <v>10442</v>
      </c>
      <c r="BD53" s="25">
        <f t="shared" si="12"/>
        <v>10233</v>
      </c>
    </row>
    <row r="54" spans="1:56">
      <c r="A54" s="51" t="s">
        <v>92</v>
      </c>
      <c r="B54" s="117">
        <v>16637</v>
      </c>
      <c r="C54" s="117">
        <v>16821</v>
      </c>
      <c r="D54" s="117">
        <v>17088</v>
      </c>
      <c r="E54" s="117">
        <v>17320</v>
      </c>
      <c r="F54" s="117">
        <v>17410</v>
      </c>
      <c r="G54" s="118">
        <v>17603</v>
      </c>
      <c r="H54" s="118">
        <v>17667</v>
      </c>
      <c r="I54" s="118">
        <v>17778</v>
      </c>
      <c r="J54" s="118">
        <v>17840</v>
      </c>
      <c r="K54" s="118">
        <v>17991</v>
      </c>
      <c r="L54" s="118">
        <v>18089</v>
      </c>
      <c r="M54" s="118">
        <v>18285</v>
      </c>
      <c r="N54" s="118">
        <v>18383</v>
      </c>
      <c r="O54" s="118">
        <v>18412</v>
      </c>
      <c r="P54" s="118">
        <v>18648</v>
      </c>
      <c r="Q54" s="118">
        <v>18787</v>
      </c>
      <c r="R54" s="118">
        <v>19031</v>
      </c>
      <c r="S54" s="118">
        <v>19250</v>
      </c>
      <c r="T54" s="118">
        <v>19556</v>
      </c>
      <c r="U54" s="118">
        <v>19688</v>
      </c>
      <c r="V54" s="118">
        <v>19913</v>
      </c>
      <c r="W54" s="118">
        <v>19967</v>
      </c>
      <c r="X54" s="118">
        <v>20023</v>
      </c>
      <c r="Y54" s="118">
        <v>19838</v>
      </c>
      <c r="Z54" s="118">
        <v>19865</v>
      </c>
      <c r="AA54" s="118">
        <v>19854</v>
      </c>
      <c r="AB54" s="118">
        <v>19879</v>
      </c>
      <c r="AC54" s="118">
        <v>19904</v>
      </c>
      <c r="AD54" s="118">
        <v>19929</v>
      </c>
      <c r="AE54" s="118">
        <v>19637</v>
      </c>
      <c r="AF54" s="118">
        <v>19582</v>
      </c>
      <c r="AG54" s="118">
        <v>19862</v>
      </c>
      <c r="AH54" s="118">
        <v>20149</v>
      </c>
      <c r="AI54" s="118">
        <v>20257</v>
      </c>
      <c r="AJ54" s="118">
        <v>20451</v>
      </c>
      <c r="AK54" s="118">
        <v>20669</v>
      </c>
      <c r="AL54" s="118">
        <v>20573</v>
      </c>
      <c r="AM54" s="118">
        <v>20459</v>
      </c>
      <c r="AN54" s="118">
        <v>20253</v>
      </c>
      <c r="AO54" s="118">
        <v>19997</v>
      </c>
      <c r="AP54" s="40">
        <v>19830</v>
      </c>
      <c r="AQ54" s="40">
        <v>19855</v>
      </c>
      <c r="AR54" s="40">
        <v>19766</v>
      </c>
      <c r="AS54" s="40">
        <v>19697</v>
      </c>
      <c r="AT54" s="40">
        <v>19734</v>
      </c>
      <c r="AU54" s="25">
        <v>19738</v>
      </c>
      <c r="AV54" s="25">
        <v>19721</v>
      </c>
      <c r="AW54" s="25">
        <v>19689</v>
      </c>
      <c r="AX54" s="25">
        <v>19641</v>
      </c>
      <c r="AY54" s="25">
        <v>19544</v>
      </c>
      <c r="AZ54" s="25">
        <v>19377</v>
      </c>
      <c r="BA54" s="25">
        <v>19224</v>
      </c>
      <c r="BB54" s="25">
        <v>19084</v>
      </c>
      <c r="BC54" s="25">
        <v>19093</v>
      </c>
      <c r="BD54" s="25">
        <f t="shared" si="12"/>
        <v>18923</v>
      </c>
    </row>
    <row r="55" spans="1:56">
      <c r="A55" s="51" t="s">
        <v>123</v>
      </c>
      <c r="B55" s="117">
        <v>14659</v>
      </c>
      <c r="C55" s="117">
        <v>14535</v>
      </c>
      <c r="D55" s="117">
        <v>14519</v>
      </c>
      <c r="E55" s="117">
        <v>14580</v>
      </c>
      <c r="F55" s="117">
        <v>14545</v>
      </c>
      <c r="G55" s="118">
        <v>14517</v>
      </c>
      <c r="H55" s="118">
        <v>14490</v>
      </c>
      <c r="I55" s="118">
        <v>14516</v>
      </c>
      <c r="J55" s="118">
        <v>14484</v>
      </c>
      <c r="K55" s="118">
        <v>14424</v>
      </c>
      <c r="L55" s="118">
        <v>14401</v>
      </c>
      <c r="M55" s="118">
        <v>14350</v>
      </c>
      <c r="N55" s="118">
        <v>14350</v>
      </c>
      <c r="O55" s="118">
        <v>14280</v>
      </c>
      <c r="P55" s="118">
        <v>14293</v>
      </c>
      <c r="Q55" s="118">
        <v>14266</v>
      </c>
      <c r="R55" s="118">
        <v>14342</v>
      </c>
      <c r="S55" s="118">
        <v>14343</v>
      </c>
      <c r="T55" s="118">
        <v>14363</v>
      </c>
      <c r="U55" s="118">
        <v>14447</v>
      </c>
      <c r="V55" s="118">
        <v>14492</v>
      </c>
      <c r="W55" s="118">
        <v>14392</v>
      </c>
      <c r="X55" s="118">
        <v>14305</v>
      </c>
      <c r="Y55" s="118">
        <v>14104</v>
      </c>
      <c r="Z55" s="118">
        <v>13961</v>
      </c>
      <c r="AA55" s="118">
        <v>13829</v>
      </c>
      <c r="AB55" s="118">
        <v>13774</v>
      </c>
      <c r="AC55" s="118">
        <v>13717</v>
      </c>
      <c r="AD55" s="118">
        <v>13662</v>
      </c>
      <c r="AE55" s="118">
        <v>13566</v>
      </c>
      <c r="AF55" s="118">
        <v>13500</v>
      </c>
      <c r="AG55" s="118">
        <v>13515</v>
      </c>
      <c r="AH55" s="118">
        <v>13408</v>
      </c>
      <c r="AI55" s="118">
        <v>13324</v>
      </c>
      <c r="AJ55" s="118">
        <v>13161</v>
      </c>
      <c r="AK55" s="118">
        <v>13077</v>
      </c>
      <c r="AL55" s="118">
        <v>12901</v>
      </c>
      <c r="AM55" s="118">
        <v>12710</v>
      </c>
      <c r="AN55" s="118">
        <v>12559</v>
      </c>
      <c r="AO55" s="118">
        <v>12447</v>
      </c>
      <c r="AP55" s="40">
        <v>12289</v>
      </c>
      <c r="AQ55" s="40">
        <v>12139</v>
      </c>
      <c r="AR55" s="40">
        <v>11942</v>
      </c>
      <c r="AS55" s="40">
        <v>11818</v>
      </c>
      <c r="AT55" s="40">
        <v>11590</v>
      </c>
      <c r="AU55" s="25">
        <v>11452</v>
      </c>
      <c r="AV55" s="25">
        <v>11369</v>
      </c>
      <c r="AW55" s="25">
        <v>11149</v>
      </c>
      <c r="AX55" s="25">
        <v>10952</v>
      </c>
      <c r="AY55" s="25">
        <v>10799</v>
      </c>
      <c r="AZ55" s="25">
        <v>10616</v>
      </c>
      <c r="BA55" s="25">
        <v>10426</v>
      </c>
      <c r="BB55" s="25">
        <v>10183</v>
      </c>
      <c r="BC55" s="25">
        <v>9942</v>
      </c>
      <c r="BD55" s="25">
        <f t="shared" si="12"/>
        <v>9675</v>
      </c>
    </row>
    <row r="56" spans="1:56">
      <c r="A56" s="51" t="s">
        <v>50</v>
      </c>
      <c r="B56" s="117">
        <f>SUM(B57:B63)</f>
        <v>271984</v>
      </c>
      <c r="C56" s="117">
        <f t="shared" ref="C56:BC56" si="18">SUM(C57:C63)</f>
        <v>274397</v>
      </c>
      <c r="D56" s="117">
        <f t="shared" si="18"/>
        <v>277960</v>
      </c>
      <c r="E56" s="117">
        <f t="shared" si="18"/>
        <v>280984</v>
      </c>
      <c r="F56" s="117">
        <f t="shared" si="18"/>
        <v>283632</v>
      </c>
      <c r="G56" s="117">
        <f t="shared" si="18"/>
        <v>286544</v>
      </c>
      <c r="H56" s="117">
        <f t="shared" si="18"/>
        <v>288220</v>
      </c>
      <c r="I56" s="117">
        <f t="shared" si="18"/>
        <v>289811</v>
      </c>
      <c r="J56" s="117">
        <f t="shared" si="18"/>
        <v>290862</v>
      </c>
      <c r="K56" s="117">
        <f t="shared" si="18"/>
        <v>291503</v>
      </c>
      <c r="L56" s="117">
        <f t="shared" si="18"/>
        <v>292743</v>
      </c>
      <c r="M56" s="117">
        <f t="shared" si="18"/>
        <v>293518</v>
      </c>
      <c r="N56" s="117">
        <f t="shared" si="18"/>
        <v>294392</v>
      </c>
      <c r="O56" s="117">
        <f t="shared" si="18"/>
        <v>295328</v>
      </c>
      <c r="P56" s="117">
        <f t="shared" si="18"/>
        <v>296335</v>
      </c>
      <c r="Q56" s="117">
        <f t="shared" si="18"/>
        <v>297235</v>
      </c>
      <c r="R56" s="117">
        <f t="shared" si="18"/>
        <v>296936</v>
      </c>
      <c r="S56" s="117">
        <f t="shared" si="18"/>
        <v>295898</v>
      </c>
      <c r="T56" s="117">
        <f t="shared" si="18"/>
        <v>295058</v>
      </c>
      <c r="U56" s="117">
        <f t="shared" si="18"/>
        <v>293514</v>
      </c>
      <c r="V56" s="117">
        <f t="shared" si="18"/>
        <v>292586</v>
      </c>
      <c r="W56" s="117">
        <f t="shared" si="18"/>
        <v>292299</v>
      </c>
      <c r="X56" s="117">
        <f t="shared" si="18"/>
        <v>292092</v>
      </c>
      <c r="Y56" s="117">
        <f t="shared" si="18"/>
        <v>290294</v>
      </c>
      <c r="Z56" s="117">
        <f t="shared" si="18"/>
        <v>292494</v>
      </c>
      <c r="AA56" s="117">
        <f t="shared" si="18"/>
        <v>292469</v>
      </c>
      <c r="AB56" s="117">
        <f t="shared" si="18"/>
        <v>291856</v>
      </c>
      <c r="AC56" s="117">
        <f t="shared" si="18"/>
        <v>291242</v>
      </c>
      <c r="AD56" s="117">
        <f t="shared" si="18"/>
        <v>290628</v>
      </c>
      <c r="AE56" s="117">
        <f t="shared" si="18"/>
        <v>288717</v>
      </c>
      <c r="AF56" s="117">
        <f t="shared" si="18"/>
        <v>287780</v>
      </c>
      <c r="AG56" s="117">
        <f t="shared" si="18"/>
        <v>286256</v>
      </c>
      <c r="AH56" s="117">
        <f t="shared" si="18"/>
        <v>284934</v>
      </c>
      <c r="AI56" s="117">
        <f t="shared" si="18"/>
        <v>283456</v>
      </c>
      <c r="AJ56" s="117">
        <f t="shared" si="18"/>
        <v>281797</v>
      </c>
      <c r="AK56" s="117">
        <f t="shared" si="18"/>
        <v>280302</v>
      </c>
      <c r="AL56" s="117">
        <f t="shared" si="18"/>
        <v>279365</v>
      </c>
      <c r="AM56" s="117">
        <f t="shared" si="18"/>
        <v>277613</v>
      </c>
      <c r="AN56" s="117">
        <f t="shared" si="18"/>
        <v>275782</v>
      </c>
      <c r="AO56" s="117">
        <f t="shared" si="18"/>
        <v>274041</v>
      </c>
      <c r="AP56" s="117">
        <f t="shared" si="18"/>
        <v>272476</v>
      </c>
      <c r="AQ56" s="118">
        <f t="shared" si="18"/>
        <v>270377</v>
      </c>
      <c r="AR56" s="118">
        <f t="shared" si="18"/>
        <v>268157</v>
      </c>
      <c r="AS56" s="118">
        <f t="shared" si="18"/>
        <v>265617</v>
      </c>
      <c r="AT56" s="118">
        <f t="shared" si="18"/>
        <v>262900</v>
      </c>
      <c r="AU56" s="117">
        <f t="shared" si="18"/>
        <v>260312</v>
      </c>
      <c r="AV56" s="117">
        <f t="shared" si="18"/>
        <v>257611</v>
      </c>
      <c r="AW56" s="117">
        <f t="shared" si="18"/>
        <v>255216</v>
      </c>
      <c r="AX56" s="117">
        <f t="shared" si="18"/>
        <v>252236</v>
      </c>
      <c r="AY56" s="117">
        <f t="shared" si="18"/>
        <v>249467</v>
      </c>
      <c r="AZ56" s="117">
        <f t="shared" si="18"/>
        <v>246601</v>
      </c>
      <c r="BA56" s="117">
        <f t="shared" si="18"/>
        <v>243286</v>
      </c>
      <c r="BB56" s="117">
        <f t="shared" si="18"/>
        <v>240168</v>
      </c>
      <c r="BC56" s="117">
        <f t="shared" si="18"/>
        <v>236655</v>
      </c>
      <c r="BD56" s="117">
        <f t="shared" si="12"/>
        <v>232847</v>
      </c>
    </row>
    <row r="57" spans="1:56">
      <c r="A57" s="51" t="s">
        <v>76</v>
      </c>
      <c r="B57" s="117">
        <v>40657</v>
      </c>
      <c r="C57" s="117">
        <v>41068</v>
      </c>
      <c r="D57" s="117">
        <v>41307</v>
      </c>
      <c r="E57" s="117">
        <v>41379</v>
      </c>
      <c r="F57" s="117">
        <v>41738</v>
      </c>
      <c r="G57" s="118">
        <v>42008</v>
      </c>
      <c r="H57" s="118">
        <v>42078</v>
      </c>
      <c r="I57" s="118">
        <v>42179</v>
      </c>
      <c r="J57" s="118">
        <v>42029</v>
      </c>
      <c r="K57" s="118">
        <v>41600</v>
      </c>
      <c r="L57" s="118">
        <v>41498</v>
      </c>
      <c r="M57" s="118">
        <v>41170</v>
      </c>
      <c r="N57" s="118">
        <v>40784</v>
      </c>
      <c r="O57" s="118">
        <v>40353</v>
      </c>
      <c r="P57" s="118">
        <v>40194</v>
      </c>
      <c r="Q57" s="118">
        <v>39868</v>
      </c>
      <c r="R57" s="118">
        <v>39293</v>
      </c>
      <c r="S57" s="118">
        <v>38392</v>
      </c>
      <c r="T57" s="118">
        <v>37976</v>
      </c>
      <c r="U57" s="118">
        <v>37470</v>
      </c>
      <c r="V57" s="118">
        <v>36871</v>
      </c>
      <c r="W57" s="118">
        <v>36678</v>
      </c>
      <c r="X57" s="118">
        <v>36510</v>
      </c>
      <c r="Y57" s="118">
        <v>36115</v>
      </c>
      <c r="Z57" s="118">
        <v>36257</v>
      </c>
      <c r="AA57" s="118">
        <v>36103</v>
      </c>
      <c r="AB57" s="118">
        <v>35770</v>
      </c>
      <c r="AC57" s="118">
        <v>35437</v>
      </c>
      <c r="AD57" s="118">
        <v>35103</v>
      </c>
      <c r="AE57" s="118">
        <v>34676</v>
      </c>
      <c r="AF57" s="118">
        <v>34320</v>
      </c>
      <c r="AG57" s="118">
        <v>34027</v>
      </c>
      <c r="AH57" s="118">
        <v>33599</v>
      </c>
      <c r="AI57" s="118">
        <v>33184</v>
      </c>
      <c r="AJ57" s="118">
        <v>32844</v>
      </c>
      <c r="AK57" s="118">
        <v>32475</v>
      </c>
      <c r="AL57" s="118">
        <v>32294</v>
      </c>
      <c r="AM57" s="118">
        <v>32084</v>
      </c>
      <c r="AN57" s="118">
        <v>31815</v>
      </c>
      <c r="AO57" s="118">
        <v>31421</v>
      </c>
      <c r="AP57" s="40">
        <v>31158</v>
      </c>
      <c r="AQ57" s="40">
        <v>30916</v>
      </c>
      <c r="AR57" s="40">
        <v>30696</v>
      </c>
      <c r="AS57" s="40">
        <v>30524</v>
      </c>
      <c r="AT57" s="40">
        <v>30301</v>
      </c>
      <c r="AU57" s="25">
        <v>30129</v>
      </c>
      <c r="AV57" s="25">
        <v>29848</v>
      </c>
      <c r="AW57" s="25">
        <v>29701</v>
      </c>
      <c r="AX57" s="25">
        <v>29328</v>
      </c>
      <c r="AY57" s="25">
        <v>28832</v>
      </c>
      <c r="AZ57" s="25">
        <v>28355</v>
      </c>
      <c r="BA57" s="25">
        <v>27971</v>
      </c>
      <c r="BB57" s="25">
        <v>27549</v>
      </c>
      <c r="BC57" s="25">
        <v>27031</v>
      </c>
      <c r="BD57" s="25">
        <f t="shared" si="12"/>
        <v>26573</v>
      </c>
    </row>
    <row r="58" spans="1:56">
      <c r="A58" s="51" t="s">
        <v>79</v>
      </c>
      <c r="B58" s="117">
        <v>45942</v>
      </c>
      <c r="C58" s="117">
        <v>46746</v>
      </c>
      <c r="D58" s="117">
        <v>48002</v>
      </c>
      <c r="E58" s="117">
        <v>48383</v>
      </c>
      <c r="F58" s="117">
        <v>48855</v>
      </c>
      <c r="G58" s="118">
        <v>49583</v>
      </c>
      <c r="H58" s="118">
        <v>49788</v>
      </c>
      <c r="I58" s="118">
        <v>50149</v>
      </c>
      <c r="J58" s="118">
        <v>50421</v>
      </c>
      <c r="K58" s="118">
        <v>50754</v>
      </c>
      <c r="L58" s="118">
        <v>51046</v>
      </c>
      <c r="M58" s="118">
        <v>51321</v>
      </c>
      <c r="N58" s="118">
        <v>51546</v>
      </c>
      <c r="O58" s="118">
        <v>51674</v>
      </c>
      <c r="P58" s="118">
        <v>52108</v>
      </c>
      <c r="Q58" s="118">
        <v>52374</v>
      </c>
      <c r="R58" s="118">
        <v>52488</v>
      </c>
      <c r="S58" s="118">
        <v>52249</v>
      </c>
      <c r="T58" s="118">
        <v>51785</v>
      </c>
      <c r="U58" s="118">
        <v>51379</v>
      </c>
      <c r="V58" s="118">
        <v>51131</v>
      </c>
      <c r="W58" s="118">
        <v>51010</v>
      </c>
      <c r="X58" s="118">
        <v>51080</v>
      </c>
      <c r="Y58" s="118">
        <v>50913</v>
      </c>
      <c r="Z58" s="118">
        <v>51367</v>
      </c>
      <c r="AA58" s="118">
        <v>51426</v>
      </c>
      <c r="AB58" s="118">
        <v>51645</v>
      </c>
      <c r="AC58" s="118">
        <v>51863</v>
      </c>
      <c r="AD58" s="118">
        <v>52082</v>
      </c>
      <c r="AE58" s="118">
        <v>51946</v>
      </c>
      <c r="AF58" s="118">
        <v>52077</v>
      </c>
      <c r="AG58" s="118">
        <v>52090</v>
      </c>
      <c r="AH58" s="118">
        <v>52060</v>
      </c>
      <c r="AI58" s="118">
        <v>51993</v>
      </c>
      <c r="AJ58" s="118">
        <v>51851</v>
      </c>
      <c r="AK58" s="118">
        <v>51794</v>
      </c>
      <c r="AL58" s="118">
        <v>51564</v>
      </c>
      <c r="AM58" s="118">
        <v>51258</v>
      </c>
      <c r="AN58" s="118">
        <v>51010</v>
      </c>
      <c r="AO58" s="118">
        <v>50777</v>
      </c>
      <c r="AP58" s="40">
        <v>50523</v>
      </c>
      <c r="AQ58" s="40">
        <v>50150</v>
      </c>
      <c r="AR58" s="40">
        <v>49730</v>
      </c>
      <c r="AS58" s="40">
        <v>49329</v>
      </c>
      <c r="AT58" s="40">
        <v>48950</v>
      </c>
      <c r="AU58" s="25">
        <v>48567</v>
      </c>
      <c r="AV58" s="25">
        <v>48108</v>
      </c>
      <c r="AW58" s="25">
        <v>47529</v>
      </c>
      <c r="AX58" s="25">
        <v>46883</v>
      </c>
      <c r="AY58" s="25">
        <v>46487</v>
      </c>
      <c r="AZ58" s="25">
        <v>45892</v>
      </c>
      <c r="BA58" s="25">
        <v>45197</v>
      </c>
      <c r="BB58" s="25">
        <v>44569</v>
      </c>
      <c r="BC58" s="25">
        <v>43922</v>
      </c>
      <c r="BD58" s="25">
        <f t="shared" si="12"/>
        <v>43293</v>
      </c>
    </row>
    <row r="59" spans="1:56">
      <c r="A59" s="51" t="s">
        <v>124</v>
      </c>
      <c r="B59" s="117">
        <v>48558</v>
      </c>
      <c r="C59" s="117">
        <v>48604</v>
      </c>
      <c r="D59" s="117">
        <v>48636</v>
      </c>
      <c r="E59" s="117">
        <v>48836</v>
      </c>
      <c r="F59" s="117">
        <v>48744</v>
      </c>
      <c r="G59" s="118">
        <v>48791</v>
      </c>
      <c r="H59" s="118">
        <v>48870</v>
      </c>
      <c r="I59" s="118">
        <v>48858</v>
      </c>
      <c r="J59" s="118">
        <v>48854</v>
      </c>
      <c r="K59" s="118">
        <v>49025</v>
      </c>
      <c r="L59" s="118">
        <v>49084</v>
      </c>
      <c r="M59" s="118">
        <v>49026</v>
      </c>
      <c r="N59" s="118">
        <v>48986</v>
      </c>
      <c r="O59" s="118">
        <v>49016</v>
      </c>
      <c r="P59" s="118">
        <v>49000</v>
      </c>
      <c r="Q59" s="118">
        <v>48980</v>
      </c>
      <c r="R59" s="118">
        <v>48904</v>
      </c>
      <c r="S59" s="118">
        <v>48854</v>
      </c>
      <c r="T59" s="118">
        <v>48884</v>
      </c>
      <c r="U59" s="118">
        <v>48560</v>
      </c>
      <c r="V59" s="118">
        <v>48454</v>
      </c>
      <c r="W59" s="118">
        <v>48327</v>
      </c>
      <c r="X59" s="118">
        <v>48216</v>
      </c>
      <c r="Y59" s="118">
        <v>47768</v>
      </c>
      <c r="Z59" s="118">
        <v>47839</v>
      </c>
      <c r="AA59" s="118">
        <v>47685</v>
      </c>
      <c r="AB59" s="118">
        <v>47317</v>
      </c>
      <c r="AC59" s="118">
        <v>46950</v>
      </c>
      <c r="AD59" s="118">
        <v>46582</v>
      </c>
      <c r="AE59" s="118">
        <v>45905</v>
      </c>
      <c r="AF59" s="118">
        <v>45460</v>
      </c>
      <c r="AG59" s="118">
        <v>45056</v>
      </c>
      <c r="AH59" s="118">
        <v>44575</v>
      </c>
      <c r="AI59" s="118">
        <v>44275</v>
      </c>
      <c r="AJ59" s="118">
        <v>43733</v>
      </c>
      <c r="AK59" s="118">
        <v>43302</v>
      </c>
      <c r="AL59" s="118">
        <v>42903</v>
      </c>
      <c r="AM59" s="118">
        <v>42394</v>
      </c>
      <c r="AN59" s="118">
        <v>41864</v>
      </c>
      <c r="AO59" s="118">
        <v>41411</v>
      </c>
      <c r="AP59" s="40">
        <v>40938</v>
      </c>
      <c r="AQ59" s="40">
        <v>40348</v>
      </c>
      <c r="AR59" s="40">
        <v>39753</v>
      </c>
      <c r="AS59" s="40">
        <v>39146</v>
      </c>
      <c r="AT59" s="40">
        <v>38431</v>
      </c>
      <c r="AU59" s="25">
        <v>37773</v>
      </c>
      <c r="AV59" s="25">
        <v>37121</v>
      </c>
      <c r="AW59" s="25">
        <v>36569</v>
      </c>
      <c r="AX59" s="25">
        <v>35971</v>
      </c>
      <c r="AY59" s="25">
        <v>35366</v>
      </c>
      <c r="AZ59" s="25">
        <v>34819</v>
      </c>
      <c r="BA59" s="25">
        <v>34150</v>
      </c>
      <c r="BB59" s="25">
        <v>33457</v>
      </c>
      <c r="BC59" s="25">
        <v>32682</v>
      </c>
      <c r="BD59" s="25">
        <f t="shared" si="12"/>
        <v>31983</v>
      </c>
    </row>
    <row r="60" spans="1:56">
      <c r="A60" s="51" t="s">
        <v>125</v>
      </c>
      <c r="B60" s="117">
        <v>73058</v>
      </c>
      <c r="C60" s="117">
        <v>73849</v>
      </c>
      <c r="D60" s="117">
        <v>75480</v>
      </c>
      <c r="E60" s="117">
        <v>76344</v>
      </c>
      <c r="F60" s="117">
        <v>77302</v>
      </c>
      <c r="G60" s="118">
        <v>78363</v>
      </c>
      <c r="H60" s="118">
        <v>78912</v>
      </c>
      <c r="I60" s="118">
        <v>79762</v>
      </c>
      <c r="J60" s="118">
        <v>80224</v>
      </c>
      <c r="K60" s="118">
        <v>80606</v>
      </c>
      <c r="L60" s="118">
        <v>81167</v>
      </c>
      <c r="M60" s="118">
        <v>81449</v>
      </c>
      <c r="N60" s="118">
        <v>81858</v>
      </c>
      <c r="O60" s="118">
        <v>82360</v>
      </c>
      <c r="P60" s="118">
        <v>82581</v>
      </c>
      <c r="Q60" s="118">
        <v>82934</v>
      </c>
      <c r="R60" s="118">
        <v>83132</v>
      </c>
      <c r="S60" s="118">
        <v>83362</v>
      </c>
      <c r="T60" s="118">
        <v>83332</v>
      </c>
      <c r="U60" s="118">
        <v>83022</v>
      </c>
      <c r="V60" s="118">
        <v>83045</v>
      </c>
      <c r="W60" s="118">
        <v>83016</v>
      </c>
      <c r="X60" s="118">
        <v>83080</v>
      </c>
      <c r="Y60" s="118">
        <v>82621</v>
      </c>
      <c r="Z60" s="118">
        <v>83354</v>
      </c>
      <c r="AA60" s="118">
        <v>83431</v>
      </c>
      <c r="AB60" s="118">
        <v>83385</v>
      </c>
      <c r="AC60" s="118">
        <v>83336</v>
      </c>
      <c r="AD60" s="118">
        <v>83289</v>
      </c>
      <c r="AE60" s="118">
        <v>83252</v>
      </c>
      <c r="AF60" s="118">
        <v>83207</v>
      </c>
      <c r="AG60" s="118">
        <v>82738</v>
      </c>
      <c r="AH60" s="118">
        <v>82375</v>
      </c>
      <c r="AI60" s="118">
        <v>82088</v>
      </c>
      <c r="AJ60" s="118">
        <v>81890</v>
      </c>
      <c r="AK60" s="118">
        <v>81561</v>
      </c>
      <c r="AL60" s="118">
        <v>81505</v>
      </c>
      <c r="AM60" s="118">
        <v>81249</v>
      </c>
      <c r="AN60" s="118">
        <v>80715</v>
      </c>
      <c r="AO60" s="118">
        <v>80726</v>
      </c>
      <c r="AP60" s="40">
        <v>80518</v>
      </c>
      <c r="AQ60" s="40">
        <v>79927</v>
      </c>
      <c r="AR60" s="40">
        <v>79358</v>
      </c>
      <c r="AS60" s="40">
        <v>78733</v>
      </c>
      <c r="AT60" s="40">
        <v>78115</v>
      </c>
      <c r="AU60" s="25">
        <v>77419</v>
      </c>
      <c r="AV60" s="25">
        <v>76890</v>
      </c>
      <c r="AW60" s="25">
        <v>76282</v>
      </c>
      <c r="AX60" s="25">
        <v>75585</v>
      </c>
      <c r="AY60" s="25">
        <v>74926</v>
      </c>
      <c r="AZ60" s="25">
        <v>74316</v>
      </c>
      <c r="BA60" s="25">
        <v>73491</v>
      </c>
      <c r="BB60" s="25">
        <v>72867</v>
      </c>
      <c r="BC60" s="25">
        <v>71939</v>
      </c>
      <c r="BD60" s="25">
        <f t="shared" si="12"/>
        <v>70864</v>
      </c>
    </row>
    <row r="61" spans="1:56">
      <c r="A61" s="51" t="s">
        <v>93</v>
      </c>
      <c r="B61" s="117">
        <v>20457</v>
      </c>
      <c r="C61" s="117">
        <v>20870</v>
      </c>
      <c r="D61" s="117">
        <v>21412</v>
      </c>
      <c r="E61" s="117">
        <v>22864</v>
      </c>
      <c r="F61" s="117">
        <v>23892</v>
      </c>
      <c r="G61" s="118">
        <v>24751</v>
      </c>
      <c r="H61" s="118">
        <v>25262</v>
      </c>
      <c r="I61" s="118">
        <v>25569</v>
      </c>
      <c r="J61" s="118">
        <v>26115</v>
      </c>
      <c r="K61" s="118">
        <v>26299</v>
      </c>
      <c r="L61" s="118">
        <v>26686</v>
      </c>
      <c r="M61" s="118">
        <v>27206</v>
      </c>
      <c r="N61" s="118">
        <v>27983</v>
      </c>
      <c r="O61" s="118">
        <v>28535</v>
      </c>
      <c r="P61" s="118">
        <v>29068</v>
      </c>
      <c r="Q61" s="118">
        <v>29663</v>
      </c>
      <c r="R61" s="118">
        <v>29935</v>
      </c>
      <c r="S61" s="118">
        <v>30025</v>
      </c>
      <c r="T61" s="118">
        <v>30103</v>
      </c>
      <c r="U61" s="118">
        <v>30314</v>
      </c>
      <c r="V61" s="118">
        <v>30477</v>
      </c>
      <c r="W61" s="118">
        <v>30737</v>
      </c>
      <c r="X61" s="118">
        <v>30880</v>
      </c>
      <c r="Y61" s="118">
        <v>30896</v>
      </c>
      <c r="Z61" s="118">
        <v>31403</v>
      </c>
      <c r="AA61" s="118">
        <v>31634</v>
      </c>
      <c r="AB61" s="118">
        <v>31781</v>
      </c>
      <c r="AC61" s="118">
        <v>31929</v>
      </c>
      <c r="AD61" s="118">
        <v>32076</v>
      </c>
      <c r="AE61" s="118">
        <v>31895</v>
      </c>
      <c r="AF61" s="118">
        <v>31960</v>
      </c>
      <c r="AG61" s="118">
        <v>32084</v>
      </c>
      <c r="AH61" s="118">
        <v>32379</v>
      </c>
      <c r="AI61" s="118">
        <v>32352</v>
      </c>
      <c r="AJ61" s="118">
        <v>32436</v>
      </c>
      <c r="AK61" s="118">
        <v>32555</v>
      </c>
      <c r="AL61" s="118">
        <v>32822</v>
      </c>
      <c r="AM61" s="118">
        <v>32980</v>
      </c>
      <c r="AN61" s="118">
        <v>33241</v>
      </c>
      <c r="AO61" s="118">
        <v>33262</v>
      </c>
      <c r="AP61" s="40">
        <v>33438</v>
      </c>
      <c r="AQ61" s="40">
        <v>33668</v>
      </c>
      <c r="AR61" s="40">
        <v>33872</v>
      </c>
      <c r="AS61" s="40">
        <v>33840</v>
      </c>
      <c r="AT61" s="40">
        <v>33747</v>
      </c>
      <c r="AU61" s="25">
        <v>33690</v>
      </c>
      <c r="AV61" s="25">
        <v>33602</v>
      </c>
      <c r="AW61" s="25">
        <v>33704</v>
      </c>
      <c r="AX61" s="25">
        <v>33660</v>
      </c>
      <c r="AY61" s="25">
        <v>33579</v>
      </c>
      <c r="AZ61" s="25">
        <v>33477</v>
      </c>
      <c r="BA61" s="25">
        <v>33348</v>
      </c>
      <c r="BB61" s="25">
        <v>33187</v>
      </c>
      <c r="BC61" s="25">
        <v>33069</v>
      </c>
      <c r="BD61" s="25">
        <f t="shared" si="12"/>
        <v>32883</v>
      </c>
    </row>
    <row r="62" spans="1:56">
      <c r="A62" s="51" t="s">
        <v>94</v>
      </c>
      <c r="B62" s="117">
        <v>16902</v>
      </c>
      <c r="C62" s="117">
        <v>17081</v>
      </c>
      <c r="D62" s="117">
        <v>17137</v>
      </c>
      <c r="E62" s="117">
        <v>17152</v>
      </c>
      <c r="F62" s="117">
        <v>17339</v>
      </c>
      <c r="G62" s="118">
        <v>17448</v>
      </c>
      <c r="H62" s="118">
        <v>17729</v>
      </c>
      <c r="I62" s="118">
        <v>17893</v>
      </c>
      <c r="J62" s="118">
        <v>18031</v>
      </c>
      <c r="K62" s="118">
        <v>18200</v>
      </c>
      <c r="L62" s="118">
        <v>18388</v>
      </c>
      <c r="M62" s="118">
        <v>18578</v>
      </c>
      <c r="N62" s="118">
        <v>18596</v>
      </c>
      <c r="O62" s="118">
        <v>18803</v>
      </c>
      <c r="P62" s="118">
        <v>18797</v>
      </c>
      <c r="Q62" s="118">
        <v>18900</v>
      </c>
      <c r="R62" s="118">
        <v>18881</v>
      </c>
      <c r="S62" s="118">
        <v>18811</v>
      </c>
      <c r="T62" s="118">
        <v>18843</v>
      </c>
      <c r="U62" s="118">
        <v>18804</v>
      </c>
      <c r="V62" s="118">
        <v>18781</v>
      </c>
      <c r="W62" s="118">
        <v>18847</v>
      </c>
      <c r="X62" s="118">
        <v>18765</v>
      </c>
      <c r="Y62" s="118">
        <v>18683</v>
      </c>
      <c r="Z62" s="118">
        <v>18835</v>
      </c>
      <c r="AA62" s="118">
        <v>18849</v>
      </c>
      <c r="AB62" s="118">
        <v>18802</v>
      </c>
      <c r="AC62" s="118">
        <v>18756</v>
      </c>
      <c r="AD62" s="118">
        <v>18710</v>
      </c>
      <c r="AE62" s="118">
        <v>18505</v>
      </c>
      <c r="AF62" s="118">
        <v>18419</v>
      </c>
      <c r="AG62" s="118">
        <v>18213</v>
      </c>
      <c r="AH62" s="118">
        <v>18183</v>
      </c>
      <c r="AI62" s="118">
        <v>17952</v>
      </c>
      <c r="AJ62" s="118">
        <v>17766</v>
      </c>
      <c r="AK62" s="118">
        <v>17603</v>
      </c>
      <c r="AL62" s="118">
        <v>17482</v>
      </c>
      <c r="AM62" s="118">
        <v>17215</v>
      </c>
      <c r="AN62" s="118">
        <v>17074</v>
      </c>
      <c r="AO62" s="118">
        <v>16829</v>
      </c>
      <c r="AP62" s="40">
        <v>16636</v>
      </c>
      <c r="AQ62" s="40">
        <v>16330</v>
      </c>
      <c r="AR62" s="40">
        <v>16121</v>
      </c>
      <c r="AS62" s="40">
        <v>15784</v>
      </c>
      <c r="AT62" s="40">
        <v>15516</v>
      </c>
      <c r="AU62" s="25">
        <v>15224</v>
      </c>
      <c r="AV62" s="25">
        <v>14943</v>
      </c>
      <c r="AW62" s="25">
        <v>14645</v>
      </c>
      <c r="AX62" s="25">
        <v>14351</v>
      </c>
      <c r="AY62" s="25">
        <v>14118</v>
      </c>
      <c r="AZ62" s="25">
        <v>13879</v>
      </c>
      <c r="BA62" s="25">
        <v>13644</v>
      </c>
      <c r="BB62" s="25">
        <v>13422</v>
      </c>
      <c r="BC62" s="25">
        <v>13256</v>
      </c>
      <c r="BD62" s="25">
        <f t="shared" si="12"/>
        <v>12933</v>
      </c>
    </row>
    <row r="63" spans="1:56">
      <c r="A63" s="51" t="s">
        <v>95</v>
      </c>
      <c r="B63" s="117">
        <v>26410</v>
      </c>
      <c r="C63" s="117">
        <v>26179</v>
      </c>
      <c r="D63" s="117">
        <v>25986</v>
      </c>
      <c r="E63" s="117">
        <v>26026</v>
      </c>
      <c r="F63" s="117">
        <v>25762</v>
      </c>
      <c r="G63" s="118">
        <v>25600</v>
      </c>
      <c r="H63" s="118">
        <v>25581</v>
      </c>
      <c r="I63" s="118">
        <v>25401</v>
      </c>
      <c r="J63" s="118">
        <v>25188</v>
      </c>
      <c r="K63" s="118">
        <v>25019</v>
      </c>
      <c r="L63" s="118">
        <v>24874</v>
      </c>
      <c r="M63" s="118">
        <v>24768</v>
      </c>
      <c r="N63" s="118">
        <v>24639</v>
      </c>
      <c r="O63" s="118">
        <v>24587</v>
      </c>
      <c r="P63" s="118">
        <v>24587</v>
      </c>
      <c r="Q63" s="118">
        <v>24516</v>
      </c>
      <c r="R63" s="118">
        <v>24303</v>
      </c>
      <c r="S63" s="118">
        <v>24205</v>
      </c>
      <c r="T63" s="118">
        <v>24135</v>
      </c>
      <c r="U63" s="118">
        <v>23965</v>
      </c>
      <c r="V63" s="118">
        <v>23827</v>
      </c>
      <c r="W63" s="118">
        <v>23684</v>
      </c>
      <c r="X63" s="118">
        <v>23561</v>
      </c>
      <c r="Y63" s="118">
        <v>23298</v>
      </c>
      <c r="Z63" s="118">
        <v>23439</v>
      </c>
      <c r="AA63" s="118">
        <v>23341</v>
      </c>
      <c r="AB63" s="118">
        <v>23156</v>
      </c>
      <c r="AC63" s="118">
        <v>22971</v>
      </c>
      <c r="AD63" s="118">
        <v>22786</v>
      </c>
      <c r="AE63" s="118">
        <v>22538</v>
      </c>
      <c r="AF63" s="118">
        <v>22337</v>
      </c>
      <c r="AG63" s="118">
        <v>22048</v>
      </c>
      <c r="AH63" s="118">
        <v>21763</v>
      </c>
      <c r="AI63" s="118">
        <v>21612</v>
      </c>
      <c r="AJ63" s="118">
        <v>21277</v>
      </c>
      <c r="AK63" s="118">
        <v>21012</v>
      </c>
      <c r="AL63" s="118">
        <v>20795</v>
      </c>
      <c r="AM63" s="118">
        <v>20433</v>
      </c>
      <c r="AN63" s="118">
        <v>20063</v>
      </c>
      <c r="AO63" s="118">
        <v>19615</v>
      </c>
      <c r="AP63" s="40">
        <v>19265</v>
      </c>
      <c r="AQ63" s="40">
        <v>19038</v>
      </c>
      <c r="AR63" s="40">
        <v>18627</v>
      </c>
      <c r="AS63" s="40">
        <v>18261</v>
      </c>
      <c r="AT63" s="40">
        <v>17840</v>
      </c>
      <c r="AU63" s="25">
        <v>17510</v>
      </c>
      <c r="AV63" s="25">
        <v>17099</v>
      </c>
      <c r="AW63" s="25">
        <v>16786</v>
      </c>
      <c r="AX63" s="25">
        <v>16458</v>
      </c>
      <c r="AY63" s="25">
        <v>16159</v>
      </c>
      <c r="AZ63" s="25">
        <v>15863</v>
      </c>
      <c r="BA63" s="25">
        <v>15485</v>
      </c>
      <c r="BB63" s="25">
        <v>15117</v>
      </c>
      <c r="BC63" s="25">
        <v>14756</v>
      </c>
      <c r="BD63" s="25">
        <f t="shared" si="12"/>
        <v>14318</v>
      </c>
    </row>
    <row r="64" spans="1:56">
      <c r="A64" s="51" t="s">
        <v>60</v>
      </c>
      <c r="B64" s="117">
        <f>SUM(B65:B69)</f>
        <v>222236</v>
      </c>
      <c r="C64" s="117">
        <f t="shared" ref="C64:BC64" si="19">SUM(C65:C69)</f>
        <v>221250</v>
      </c>
      <c r="D64" s="117">
        <f t="shared" si="19"/>
        <v>220819</v>
      </c>
      <c r="E64" s="117">
        <f t="shared" si="19"/>
        <v>219494</v>
      </c>
      <c r="F64" s="117">
        <f t="shared" si="19"/>
        <v>218700</v>
      </c>
      <c r="G64" s="117">
        <f t="shared" si="19"/>
        <v>217816</v>
      </c>
      <c r="H64" s="117">
        <f t="shared" si="19"/>
        <v>217237</v>
      </c>
      <c r="I64" s="117">
        <f t="shared" si="19"/>
        <v>216763</v>
      </c>
      <c r="J64" s="117">
        <f t="shared" si="19"/>
        <v>216421</v>
      </c>
      <c r="K64" s="117">
        <f t="shared" si="19"/>
        <v>215953</v>
      </c>
      <c r="L64" s="117">
        <f t="shared" si="19"/>
        <v>215485</v>
      </c>
      <c r="M64" s="117">
        <f t="shared" si="19"/>
        <v>215087</v>
      </c>
      <c r="N64" s="117">
        <f t="shared" si="19"/>
        <v>214721</v>
      </c>
      <c r="O64" s="117">
        <f t="shared" si="19"/>
        <v>214637</v>
      </c>
      <c r="P64" s="117">
        <f t="shared" si="19"/>
        <v>214140</v>
      </c>
      <c r="Q64" s="117">
        <f t="shared" si="19"/>
        <v>213805</v>
      </c>
      <c r="R64" s="117">
        <f t="shared" si="19"/>
        <v>212819</v>
      </c>
      <c r="S64" s="117">
        <f t="shared" si="19"/>
        <v>211633</v>
      </c>
      <c r="T64" s="117">
        <f t="shared" si="19"/>
        <v>210618</v>
      </c>
      <c r="U64" s="117">
        <f t="shared" si="19"/>
        <v>209355</v>
      </c>
      <c r="V64" s="117">
        <f t="shared" si="19"/>
        <v>208242</v>
      </c>
      <c r="W64" s="117">
        <f t="shared" si="19"/>
        <v>207513</v>
      </c>
      <c r="X64" s="117">
        <f t="shared" si="19"/>
        <v>206893</v>
      </c>
      <c r="Y64" s="117">
        <f t="shared" si="19"/>
        <v>205127</v>
      </c>
      <c r="Z64" s="117">
        <f t="shared" si="19"/>
        <v>206323</v>
      </c>
      <c r="AA64" s="117">
        <f t="shared" si="19"/>
        <v>205842</v>
      </c>
      <c r="AB64" s="117">
        <f t="shared" si="19"/>
        <v>205087</v>
      </c>
      <c r="AC64" s="117">
        <f t="shared" si="19"/>
        <v>204333</v>
      </c>
      <c r="AD64" s="117">
        <f t="shared" si="19"/>
        <v>203578</v>
      </c>
      <c r="AE64" s="117">
        <f t="shared" si="19"/>
        <v>201811</v>
      </c>
      <c r="AF64" s="117">
        <f t="shared" si="19"/>
        <v>200803</v>
      </c>
      <c r="AG64" s="117">
        <f t="shared" si="19"/>
        <v>199292</v>
      </c>
      <c r="AH64" s="117">
        <f t="shared" si="19"/>
        <v>197601</v>
      </c>
      <c r="AI64" s="117">
        <f t="shared" si="19"/>
        <v>195215</v>
      </c>
      <c r="AJ64" s="117">
        <f t="shared" si="19"/>
        <v>193128</v>
      </c>
      <c r="AK64" s="117">
        <f t="shared" si="19"/>
        <v>191211</v>
      </c>
      <c r="AL64" s="117">
        <f t="shared" si="19"/>
        <v>189399</v>
      </c>
      <c r="AM64" s="117">
        <f t="shared" si="19"/>
        <v>187261</v>
      </c>
      <c r="AN64" s="117">
        <f t="shared" si="19"/>
        <v>184744</v>
      </c>
      <c r="AO64" s="117">
        <f t="shared" si="19"/>
        <v>182727</v>
      </c>
      <c r="AP64" s="117">
        <f t="shared" si="19"/>
        <v>180607</v>
      </c>
      <c r="AQ64" s="118">
        <f t="shared" si="19"/>
        <v>178775</v>
      </c>
      <c r="AR64" s="118">
        <f t="shared" si="19"/>
        <v>176741</v>
      </c>
      <c r="AS64" s="118">
        <f t="shared" si="19"/>
        <v>174594</v>
      </c>
      <c r="AT64" s="118">
        <f t="shared" si="19"/>
        <v>172431</v>
      </c>
      <c r="AU64" s="117">
        <f t="shared" si="19"/>
        <v>170232</v>
      </c>
      <c r="AV64" s="117">
        <f t="shared" si="19"/>
        <v>168124</v>
      </c>
      <c r="AW64" s="117">
        <f t="shared" si="19"/>
        <v>165797</v>
      </c>
      <c r="AX64" s="117">
        <f t="shared" si="19"/>
        <v>163252</v>
      </c>
      <c r="AY64" s="117">
        <f t="shared" si="19"/>
        <v>160494</v>
      </c>
      <c r="AZ64" s="117">
        <f t="shared" si="19"/>
        <v>157989</v>
      </c>
      <c r="BA64" s="117">
        <f t="shared" si="19"/>
        <v>155285</v>
      </c>
      <c r="BB64" s="117">
        <f t="shared" si="19"/>
        <v>152674</v>
      </c>
      <c r="BC64" s="117">
        <f t="shared" si="19"/>
        <v>149768</v>
      </c>
      <c r="BD64" s="117">
        <f t="shared" si="12"/>
        <v>146857</v>
      </c>
    </row>
    <row r="65" spans="1:56">
      <c r="A65" s="51" t="s">
        <v>77</v>
      </c>
      <c r="B65" s="117">
        <v>94732</v>
      </c>
      <c r="C65" s="117">
        <v>95081</v>
      </c>
      <c r="D65" s="117">
        <v>95280</v>
      </c>
      <c r="E65" s="117">
        <v>95385</v>
      </c>
      <c r="F65" s="117">
        <v>95496</v>
      </c>
      <c r="G65" s="118">
        <v>95687</v>
      </c>
      <c r="H65" s="118">
        <v>95926</v>
      </c>
      <c r="I65" s="118">
        <v>95979</v>
      </c>
      <c r="J65" s="118">
        <v>96148</v>
      </c>
      <c r="K65" s="118">
        <v>96296</v>
      </c>
      <c r="L65" s="118">
        <v>96448</v>
      </c>
      <c r="M65" s="118">
        <v>96434</v>
      </c>
      <c r="N65" s="118">
        <v>96348</v>
      </c>
      <c r="O65" s="118">
        <v>96283</v>
      </c>
      <c r="P65" s="118">
        <v>96158</v>
      </c>
      <c r="Q65" s="118">
        <v>96086</v>
      </c>
      <c r="R65" s="118">
        <v>95735</v>
      </c>
      <c r="S65" s="118">
        <v>95417</v>
      </c>
      <c r="T65" s="118">
        <v>94971</v>
      </c>
      <c r="U65" s="118">
        <v>94548</v>
      </c>
      <c r="V65" s="118">
        <v>94163</v>
      </c>
      <c r="W65" s="118">
        <v>94122</v>
      </c>
      <c r="X65" s="118">
        <v>93862</v>
      </c>
      <c r="Y65" s="118">
        <v>93234</v>
      </c>
      <c r="Z65" s="118">
        <v>93920</v>
      </c>
      <c r="AA65" s="118">
        <v>93859</v>
      </c>
      <c r="AB65" s="118">
        <v>93760</v>
      </c>
      <c r="AC65" s="118">
        <v>93664</v>
      </c>
      <c r="AD65" s="118">
        <v>93565</v>
      </c>
      <c r="AE65" s="118">
        <v>92974</v>
      </c>
      <c r="AF65" s="118">
        <v>92752</v>
      </c>
      <c r="AG65" s="118">
        <v>92328</v>
      </c>
      <c r="AH65" s="118">
        <v>91646</v>
      </c>
      <c r="AI65" s="118">
        <v>90663</v>
      </c>
      <c r="AJ65" s="118">
        <v>89917</v>
      </c>
      <c r="AK65" s="118">
        <v>89208</v>
      </c>
      <c r="AL65" s="118">
        <v>88594</v>
      </c>
      <c r="AM65" s="118">
        <v>87780</v>
      </c>
      <c r="AN65" s="118">
        <v>86853</v>
      </c>
      <c r="AO65" s="118">
        <v>86315</v>
      </c>
      <c r="AP65" s="40">
        <v>85592</v>
      </c>
      <c r="AQ65" s="40">
        <v>85012</v>
      </c>
      <c r="AR65" s="40">
        <v>84389</v>
      </c>
      <c r="AS65" s="40">
        <v>83749</v>
      </c>
      <c r="AT65" s="40">
        <v>83011</v>
      </c>
      <c r="AU65" s="25">
        <v>82250</v>
      </c>
      <c r="AV65" s="25">
        <v>81438</v>
      </c>
      <c r="AW65" s="25">
        <v>80690</v>
      </c>
      <c r="AX65" s="25">
        <v>79571</v>
      </c>
      <c r="AY65" s="25">
        <v>78490</v>
      </c>
      <c r="AZ65" s="25">
        <v>77489</v>
      </c>
      <c r="BA65" s="25">
        <v>76605</v>
      </c>
      <c r="BB65" s="25">
        <v>75500</v>
      </c>
      <c r="BC65" s="25">
        <v>74268</v>
      </c>
      <c r="BD65" s="25">
        <f t="shared" si="12"/>
        <v>72931</v>
      </c>
    </row>
    <row r="66" spans="1:56">
      <c r="A66" s="51" t="s">
        <v>126</v>
      </c>
      <c r="B66" s="117">
        <v>36716</v>
      </c>
      <c r="C66" s="117">
        <v>36073</v>
      </c>
      <c r="D66" s="117">
        <v>35871</v>
      </c>
      <c r="E66" s="117">
        <v>35607</v>
      </c>
      <c r="F66" s="117">
        <v>35278</v>
      </c>
      <c r="G66" s="118">
        <v>34919</v>
      </c>
      <c r="H66" s="118">
        <v>34604</v>
      </c>
      <c r="I66" s="118">
        <v>34524</v>
      </c>
      <c r="J66" s="118">
        <v>34357</v>
      </c>
      <c r="K66" s="118">
        <v>34167</v>
      </c>
      <c r="L66" s="118">
        <v>33979</v>
      </c>
      <c r="M66" s="118">
        <v>33832</v>
      </c>
      <c r="N66" s="118">
        <v>33795</v>
      </c>
      <c r="O66" s="118">
        <v>33781</v>
      </c>
      <c r="P66" s="118">
        <v>33672</v>
      </c>
      <c r="Q66" s="118">
        <v>33595</v>
      </c>
      <c r="R66" s="118">
        <v>33441</v>
      </c>
      <c r="S66" s="118">
        <v>32918</v>
      </c>
      <c r="T66" s="118">
        <v>32715</v>
      </c>
      <c r="U66" s="118">
        <v>32393</v>
      </c>
      <c r="V66" s="118">
        <v>32092</v>
      </c>
      <c r="W66" s="118">
        <v>31808</v>
      </c>
      <c r="X66" s="118">
        <v>31647</v>
      </c>
      <c r="Y66" s="118">
        <v>31338</v>
      </c>
      <c r="Z66" s="118">
        <v>31451</v>
      </c>
      <c r="AA66" s="118">
        <v>31290</v>
      </c>
      <c r="AB66" s="118">
        <v>31112</v>
      </c>
      <c r="AC66" s="118">
        <v>30934</v>
      </c>
      <c r="AD66" s="118">
        <v>30756</v>
      </c>
      <c r="AE66" s="118">
        <v>30346</v>
      </c>
      <c r="AF66" s="118">
        <v>30110</v>
      </c>
      <c r="AG66" s="118">
        <v>29776</v>
      </c>
      <c r="AH66" s="118">
        <v>29471</v>
      </c>
      <c r="AI66" s="118">
        <v>29067</v>
      </c>
      <c r="AJ66" s="118">
        <v>28667</v>
      </c>
      <c r="AK66" s="118">
        <v>28306</v>
      </c>
      <c r="AL66" s="118">
        <v>27974</v>
      </c>
      <c r="AM66" s="118">
        <v>27598</v>
      </c>
      <c r="AN66" s="118">
        <v>27243</v>
      </c>
      <c r="AO66" s="118">
        <v>26862</v>
      </c>
      <c r="AP66" s="40">
        <v>26501</v>
      </c>
      <c r="AQ66" s="40">
        <v>26082</v>
      </c>
      <c r="AR66" s="40">
        <v>25558</v>
      </c>
      <c r="AS66" s="40">
        <v>25078</v>
      </c>
      <c r="AT66" s="40">
        <v>24688</v>
      </c>
      <c r="AU66" s="25">
        <v>24288</v>
      </c>
      <c r="AV66" s="25">
        <v>23952</v>
      </c>
      <c r="AW66" s="25">
        <v>23491</v>
      </c>
      <c r="AX66" s="25">
        <v>23008</v>
      </c>
      <c r="AY66" s="25">
        <v>22490</v>
      </c>
      <c r="AZ66" s="25">
        <v>22129</v>
      </c>
      <c r="BA66" s="25">
        <v>21683</v>
      </c>
      <c r="BB66" s="25">
        <v>21289</v>
      </c>
      <c r="BC66" s="25">
        <v>20821</v>
      </c>
      <c r="BD66" s="25">
        <f t="shared" si="12"/>
        <v>20332</v>
      </c>
    </row>
    <row r="67" spans="1:56">
      <c r="A67" s="51" t="s">
        <v>127</v>
      </c>
      <c r="B67" s="117">
        <v>39506</v>
      </c>
      <c r="C67" s="117">
        <v>39292</v>
      </c>
      <c r="D67" s="117">
        <v>39186</v>
      </c>
      <c r="E67" s="117">
        <v>38405</v>
      </c>
      <c r="F67" s="117">
        <v>38112</v>
      </c>
      <c r="G67" s="118">
        <v>37763</v>
      </c>
      <c r="H67" s="118">
        <v>37438</v>
      </c>
      <c r="I67" s="118">
        <v>37234</v>
      </c>
      <c r="J67" s="118">
        <v>37183</v>
      </c>
      <c r="K67" s="118">
        <v>37033</v>
      </c>
      <c r="L67" s="118">
        <v>36850</v>
      </c>
      <c r="M67" s="118">
        <v>36839</v>
      </c>
      <c r="N67" s="118">
        <v>36947</v>
      </c>
      <c r="O67" s="118">
        <v>36998</v>
      </c>
      <c r="P67" s="118">
        <v>37089</v>
      </c>
      <c r="Q67" s="118">
        <v>37149</v>
      </c>
      <c r="R67" s="118">
        <v>36940</v>
      </c>
      <c r="S67" s="118">
        <v>36812</v>
      </c>
      <c r="T67" s="118">
        <v>36804</v>
      </c>
      <c r="U67" s="118">
        <v>36730</v>
      </c>
      <c r="V67" s="118">
        <v>36625</v>
      </c>
      <c r="W67" s="118">
        <v>36567</v>
      </c>
      <c r="X67" s="118">
        <v>36607</v>
      </c>
      <c r="Y67" s="118">
        <v>36398</v>
      </c>
      <c r="Z67" s="118">
        <v>36738</v>
      </c>
      <c r="AA67" s="118">
        <v>36766</v>
      </c>
      <c r="AB67" s="118">
        <v>36664</v>
      </c>
      <c r="AC67" s="118">
        <v>36561</v>
      </c>
      <c r="AD67" s="118">
        <v>36459</v>
      </c>
      <c r="AE67" s="118">
        <v>36208</v>
      </c>
      <c r="AF67" s="118">
        <v>36069</v>
      </c>
      <c r="AG67" s="118">
        <v>35875</v>
      </c>
      <c r="AH67" s="118">
        <v>35701</v>
      </c>
      <c r="AI67" s="118">
        <v>35360</v>
      </c>
      <c r="AJ67" s="118">
        <v>35046</v>
      </c>
      <c r="AK67" s="118">
        <v>34791</v>
      </c>
      <c r="AL67" s="118">
        <v>34499</v>
      </c>
      <c r="AM67" s="118">
        <v>34189</v>
      </c>
      <c r="AN67" s="118">
        <v>33656</v>
      </c>
      <c r="AO67" s="118">
        <v>33209</v>
      </c>
      <c r="AP67" s="40">
        <v>32814</v>
      </c>
      <c r="AQ67" s="40">
        <v>32522</v>
      </c>
      <c r="AR67" s="40">
        <v>32181</v>
      </c>
      <c r="AS67" s="40">
        <v>31718</v>
      </c>
      <c r="AT67" s="40">
        <v>31273</v>
      </c>
      <c r="AU67" s="25">
        <v>30805</v>
      </c>
      <c r="AV67" s="25">
        <v>30551</v>
      </c>
      <c r="AW67" s="25">
        <v>30162</v>
      </c>
      <c r="AX67" s="25">
        <v>29823</v>
      </c>
      <c r="AY67" s="25">
        <v>29411</v>
      </c>
      <c r="AZ67" s="25">
        <v>28989</v>
      </c>
      <c r="BA67" s="25">
        <v>28417</v>
      </c>
      <c r="BB67" s="25">
        <v>27968</v>
      </c>
      <c r="BC67" s="25">
        <v>27474</v>
      </c>
      <c r="BD67" s="25">
        <f t="shared" si="12"/>
        <v>27002</v>
      </c>
    </row>
    <row r="68" spans="1:56">
      <c r="A68" s="51" t="s">
        <v>128</v>
      </c>
      <c r="B68" s="117">
        <v>28321</v>
      </c>
      <c r="C68" s="117">
        <v>28118</v>
      </c>
      <c r="D68" s="117">
        <v>28020</v>
      </c>
      <c r="E68" s="117">
        <v>27877</v>
      </c>
      <c r="F68" s="117">
        <v>27721</v>
      </c>
      <c r="G68" s="118">
        <v>27571</v>
      </c>
      <c r="H68" s="118">
        <v>27392</v>
      </c>
      <c r="I68" s="118">
        <v>27253</v>
      </c>
      <c r="J68" s="118">
        <v>27064</v>
      </c>
      <c r="K68" s="118">
        <v>26870</v>
      </c>
      <c r="L68" s="118">
        <v>26694</v>
      </c>
      <c r="M68" s="118">
        <v>26626</v>
      </c>
      <c r="N68" s="118">
        <v>26339</v>
      </c>
      <c r="O68" s="118">
        <v>26360</v>
      </c>
      <c r="P68" s="118">
        <v>26110</v>
      </c>
      <c r="Q68" s="118">
        <v>25964</v>
      </c>
      <c r="R68" s="118">
        <v>25785</v>
      </c>
      <c r="S68" s="118">
        <v>25705</v>
      </c>
      <c r="T68" s="118">
        <v>25534</v>
      </c>
      <c r="U68" s="118">
        <v>25301</v>
      </c>
      <c r="V68" s="118">
        <v>25136</v>
      </c>
      <c r="W68" s="118">
        <v>24876</v>
      </c>
      <c r="X68" s="118">
        <v>24715</v>
      </c>
      <c r="Y68" s="118">
        <v>24424</v>
      </c>
      <c r="Z68" s="118">
        <v>24465</v>
      </c>
      <c r="AA68" s="118">
        <v>24298</v>
      </c>
      <c r="AB68" s="118">
        <v>24101</v>
      </c>
      <c r="AC68" s="118">
        <v>23901</v>
      </c>
      <c r="AD68" s="118">
        <v>23704</v>
      </c>
      <c r="AE68" s="118">
        <v>23476</v>
      </c>
      <c r="AF68" s="118">
        <v>23271</v>
      </c>
      <c r="AG68" s="118">
        <v>22957</v>
      </c>
      <c r="AH68" s="118">
        <v>22620</v>
      </c>
      <c r="AI68" s="118">
        <v>22207</v>
      </c>
      <c r="AJ68" s="118">
        <v>21805</v>
      </c>
      <c r="AK68" s="118">
        <v>21439</v>
      </c>
      <c r="AL68" s="118">
        <v>21094</v>
      </c>
      <c r="AM68" s="118">
        <v>20800</v>
      </c>
      <c r="AN68" s="118">
        <v>20402</v>
      </c>
      <c r="AO68" s="118">
        <v>20044</v>
      </c>
      <c r="AP68" s="40">
        <v>19696</v>
      </c>
      <c r="AQ68" s="40">
        <v>19384</v>
      </c>
      <c r="AR68" s="40">
        <v>19045</v>
      </c>
      <c r="AS68" s="40">
        <v>18729</v>
      </c>
      <c r="AT68" s="40">
        <v>18388</v>
      </c>
      <c r="AU68" s="25">
        <v>18070</v>
      </c>
      <c r="AV68" s="25">
        <v>17676</v>
      </c>
      <c r="AW68" s="25">
        <v>17221</v>
      </c>
      <c r="AX68" s="25">
        <v>16899</v>
      </c>
      <c r="AY68" s="25">
        <v>16450</v>
      </c>
      <c r="AZ68" s="25">
        <v>16064</v>
      </c>
      <c r="BA68" s="25">
        <v>15576</v>
      </c>
      <c r="BB68" s="25">
        <v>15171</v>
      </c>
      <c r="BC68" s="25">
        <v>14745</v>
      </c>
      <c r="BD68" s="25">
        <f t="shared" si="12"/>
        <v>14412</v>
      </c>
    </row>
    <row r="69" spans="1:56">
      <c r="A69" s="51" t="s">
        <v>129</v>
      </c>
      <c r="B69" s="117">
        <v>22961</v>
      </c>
      <c r="C69" s="117">
        <v>22686</v>
      </c>
      <c r="D69" s="117">
        <v>22462</v>
      </c>
      <c r="E69" s="117">
        <v>22220</v>
      </c>
      <c r="F69" s="117">
        <v>22093</v>
      </c>
      <c r="G69" s="118">
        <v>21876</v>
      </c>
      <c r="H69" s="118">
        <v>21877</v>
      </c>
      <c r="I69" s="118">
        <v>21773</v>
      </c>
      <c r="J69" s="118">
        <v>21669</v>
      </c>
      <c r="K69" s="118">
        <v>21587</v>
      </c>
      <c r="L69" s="118">
        <v>21514</v>
      </c>
      <c r="M69" s="118">
        <v>21356</v>
      </c>
      <c r="N69" s="118">
        <v>21292</v>
      </c>
      <c r="O69" s="118">
        <v>21215</v>
      </c>
      <c r="P69" s="118">
        <v>21111</v>
      </c>
      <c r="Q69" s="118">
        <v>21011</v>
      </c>
      <c r="R69" s="118">
        <v>20918</v>
      </c>
      <c r="S69" s="118">
        <v>20781</v>
      </c>
      <c r="T69" s="118">
        <v>20594</v>
      </c>
      <c r="U69" s="118">
        <v>20383</v>
      </c>
      <c r="V69" s="118">
        <v>20226</v>
      </c>
      <c r="W69" s="118">
        <v>20140</v>
      </c>
      <c r="X69" s="118">
        <v>20062</v>
      </c>
      <c r="Y69" s="118">
        <v>19733</v>
      </c>
      <c r="Z69" s="118">
        <v>19749</v>
      </c>
      <c r="AA69" s="118">
        <v>19629</v>
      </c>
      <c r="AB69" s="118">
        <v>19450</v>
      </c>
      <c r="AC69" s="118">
        <v>19273</v>
      </c>
      <c r="AD69" s="118">
        <v>19094</v>
      </c>
      <c r="AE69" s="118">
        <v>18807</v>
      </c>
      <c r="AF69" s="118">
        <v>18601</v>
      </c>
      <c r="AG69" s="118">
        <v>18356</v>
      </c>
      <c r="AH69" s="118">
        <v>18163</v>
      </c>
      <c r="AI69" s="118">
        <v>17918</v>
      </c>
      <c r="AJ69" s="118">
        <v>17693</v>
      </c>
      <c r="AK69" s="118">
        <v>17467</v>
      </c>
      <c r="AL69" s="118">
        <v>17238</v>
      </c>
      <c r="AM69" s="118">
        <v>16894</v>
      </c>
      <c r="AN69" s="118">
        <v>16590</v>
      </c>
      <c r="AO69" s="118">
        <v>16297</v>
      </c>
      <c r="AP69" s="40">
        <v>16004</v>
      </c>
      <c r="AQ69" s="40">
        <v>15775</v>
      </c>
      <c r="AR69" s="40">
        <v>15568</v>
      </c>
      <c r="AS69" s="40">
        <v>15320</v>
      </c>
      <c r="AT69" s="40">
        <v>15071</v>
      </c>
      <c r="AU69" s="25">
        <v>14819</v>
      </c>
      <c r="AV69" s="25">
        <v>14507</v>
      </c>
      <c r="AW69" s="25">
        <v>14233</v>
      </c>
      <c r="AX69" s="25">
        <v>13951</v>
      </c>
      <c r="AY69" s="25">
        <v>13653</v>
      </c>
      <c r="AZ69" s="25">
        <v>13318</v>
      </c>
      <c r="BA69" s="25">
        <v>13004</v>
      </c>
      <c r="BB69" s="25">
        <v>12746</v>
      </c>
      <c r="BC69" s="25">
        <v>12460</v>
      </c>
      <c r="BD69" s="25">
        <f t="shared" si="12"/>
        <v>12180</v>
      </c>
    </row>
    <row r="70" spans="1:56">
      <c r="A70" s="51" t="s">
        <v>61</v>
      </c>
      <c r="B70" s="117">
        <f>SUM(B71:B72)</f>
        <v>115869</v>
      </c>
      <c r="C70" s="117">
        <f t="shared" ref="C70:BC70" si="20">SUM(C71:C72)</f>
        <v>115167</v>
      </c>
      <c r="D70" s="117">
        <f t="shared" si="20"/>
        <v>114765</v>
      </c>
      <c r="E70" s="117">
        <f t="shared" si="20"/>
        <v>114840</v>
      </c>
      <c r="F70" s="117">
        <f t="shared" si="20"/>
        <v>114716</v>
      </c>
      <c r="G70" s="117">
        <f t="shared" si="20"/>
        <v>114427</v>
      </c>
      <c r="H70" s="117">
        <f t="shared" si="20"/>
        <v>114432</v>
      </c>
      <c r="I70" s="117">
        <f t="shared" si="20"/>
        <v>114561</v>
      </c>
      <c r="J70" s="117">
        <f t="shared" si="20"/>
        <v>114584</v>
      </c>
      <c r="K70" s="117">
        <f t="shared" si="20"/>
        <v>114620</v>
      </c>
      <c r="L70" s="117">
        <f t="shared" si="20"/>
        <v>114667</v>
      </c>
      <c r="M70" s="117">
        <f t="shared" si="20"/>
        <v>114751</v>
      </c>
      <c r="N70" s="117">
        <f t="shared" si="20"/>
        <v>114867</v>
      </c>
      <c r="O70" s="117">
        <f t="shared" si="20"/>
        <v>114931</v>
      </c>
      <c r="P70" s="117">
        <f t="shared" si="20"/>
        <v>115131</v>
      </c>
      <c r="Q70" s="117">
        <f t="shared" si="20"/>
        <v>115247</v>
      </c>
      <c r="R70" s="117">
        <f t="shared" si="20"/>
        <v>115308</v>
      </c>
      <c r="S70" s="117">
        <f t="shared" si="20"/>
        <v>115354</v>
      </c>
      <c r="T70" s="117">
        <f t="shared" si="20"/>
        <v>115223</v>
      </c>
      <c r="U70" s="117">
        <f t="shared" si="20"/>
        <v>115419</v>
      </c>
      <c r="V70" s="117">
        <f t="shared" si="20"/>
        <v>115461</v>
      </c>
      <c r="W70" s="117">
        <f t="shared" si="20"/>
        <v>116208</v>
      </c>
      <c r="X70" s="117">
        <f t="shared" si="20"/>
        <v>116799</v>
      </c>
      <c r="Y70" s="117">
        <f t="shared" si="20"/>
        <v>116679</v>
      </c>
      <c r="Z70" s="117">
        <f t="shared" si="20"/>
        <v>118084</v>
      </c>
      <c r="AA70" s="117">
        <f t="shared" si="20"/>
        <v>118740</v>
      </c>
      <c r="AB70" s="117">
        <f t="shared" si="20"/>
        <v>119050</v>
      </c>
      <c r="AC70" s="117">
        <f t="shared" si="20"/>
        <v>119360</v>
      </c>
      <c r="AD70" s="117">
        <f t="shared" si="20"/>
        <v>119669</v>
      </c>
      <c r="AE70" s="117">
        <f t="shared" si="20"/>
        <v>119097</v>
      </c>
      <c r="AF70" s="117">
        <f t="shared" si="20"/>
        <v>119187</v>
      </c>
      <c r="AG70" s="117">
        <f t="shared" si="20"/>
        <v>118957</v>
      </c>
      <c r="AH70" s="117">
        <f t="shared" si="20"/>
        <v>118216</v>
      </c>
      <c r="AI70" s="117">
        <f t="shared" si="20"/>
        <v>117410</v>
      </c>
      <c r="AJ70" s="117">
        <f t="shared" si="20"/>
        <v>116682</v>
      </c>
      <c r="AK70" s="117">
        <f t="shared" si="20"/>
        <v>116055</v>
      </c>
      <c r="AL70" s="117">
        <f t="shared" si="20"/>
        <v>114970</v>
      </c>
      <c r="AM70" s="117">
        <f t="shared" si="20"/>
        <v>114048</v>
      </c>
      <c r="AN70" s="117">
        <f t="shared" si="20"/>
        <v>113088</v>
      </c>
      <c r="AO70" s="117">
        <f t="shared" si="20"/>
        <v>112028</v>
      </c>
      <c r="AP70" s="117">
        <f t="shared" si="20"/>
        <v>111020</v>
      </c>
      <c r="AQ70" s="118">
        <f t="shared" si="20"/>
        <v>110275</v>
      </c>
      <c r="AR70" s="118">
        <f t="shared" si="20"/>
        <v>109353</v>
      </c>
      <c r="AS70" s="118">
        <f t="shared" si="20"/>
        <v>108303</v>
      </c>
      <c r="AT70" s="118">
        <f t="shared" si="20"/>
        <v>107170</v>
      </c>
      <c r="AU70" s="117">
        <f t="shared" si="20"/>
        <v>106150</v>
      </c>
      <c r="AV70" s="117">
        <f t="shared" si="20"/>
        <v>105236</v>
      </c>
      <c r="AW70" s="117">
        <f t="shared" si="20"/>
        <v>104219</v>
      </c>
      <c r="AX70" s="117">
        <f t="shared" si="20"/>
        <v>103270</v>
      </c>
      <c r="AY70" s="117">
        <f t="shared" si="20"/>
        <v>102246</v>
      </c>
      <c r="AZ70" s="117">
        <f t="shared" si="20"/>
        <v>101082</v>
      </c>
      <c r="BA70" s="117">
        <f t="shared" si="20"/>
        <v>99744</v>
      </c>
      <c r="BB70" s="117">
        <f t="shared" si="20"/>
        <v>98700</v>
      </c>
      <c r="BC70" s="117">
        <f t="shared" si="20"/>
        <v>97547</v>
      </c>
      <c r="BD70" s="117">
        <f t="shared" si="12"/>
        <v>96300</v>
      </c>
    </row>
    <row r="71" spans="1:56">
      <c r="A71" s="51" t="s">
        <v>215</v>
      </c>
      <c r="B71" s="117">
        <v>43428</v>
      </c>
      <c r="C71" s="117">
        <v>42898</v>
      </c>
      <c r="D71" s="117">
        <v>42711</v>
      </c>
      <c r="E71" s="117">
        <v>42606</v>
      </c>
      <c r="F71" s="117">
        <v>42307</v>
      </c>
      <c r="G71" s="118">
        <v>42026</v>
      </c>
      <c r="H71" s="118">
        <v>41895</v>
      </c>
      <c r="I71" s="118">
        <v>41828</v>
      </c>
      <c r="J71" s="118">
        <v>41767</v>
      </c>
      <c r="K71" s="118">
        <v>41754</v>
      </c>
      <c r="L71" s="118">
        <v>41685</v>
      </c>
      <c r="M71" s="118">
        <v>41515</v>
      </c>
      <c r="N71" s="118">
        <v>41456</v>
      </c>
      <c r="O71" s="118">
        <v>41379</v>
      </c>
      <c r="P71" s="118">
        <v>41252</v>
      </c>
      <c r="Q71" s="118">
        <v>41144</v>
      </c>
      <c r="R71" s="118">
        <v>41213</v>
      </c>
      <c r="S71" s="118">
        <v>41281</v>
      </c>
      <c r="T71" s="118">
        <v>41230</v>
      </c>
      <c r="U71" s="118">
        <v>41671</v>
      </c>
      <c r="V71" s="118">
        <v>41802</v>
      </c>
      <c r="W71" s="118">
        <v>42389</v>
      </c>
      <c r="X71" s="118">
        <v>43017</v>
      </c>
      <c r="Y71" s="118">
        <v>43150</v>
      </c>
      <c r="Z71" s="118">
        <v>44162</v>
      </c>
      <c r="AA71" s="118">
        <v>44752</v>
      </c>
      <c r="AB71" s="118">
        <v>45179</v>
      </c>
      <c r="AC71" s="118">
        <v>45605</v>
      </c>
      <c r="AD71" s="118">
        <v>46032</v>
      </c>
      <c r="AE71" s="118">
        <v>46010</v>
      </c>
      <c r="AF71" s="118">
        <v>46325</v>
      </c>
      <c r="AG71" s="118">
        <v>46332</v>
      </c>
      <c r="AH71" s="118">
        <v>46172</v>
      </c>
      <c r="AI71" s="118">
        <v>45851</v>
      </c>
      <c r="AJ71" s="118">
        <v>45461</v>
      </c>
      <c r="AK71" s="118">
        <v>45245</v>
      </c>
      <c r="AL71" s="118">
        <v>44889</v>
      </c>
      <c r="AM71" s="118">
        <v>44512</v>
      </c>
      <c r="AN71" s="118">
        <v>44027</v>
      </c>
      <c r="AO71" s="118">
        <v>43660</v>
      </c>
      <c r="AP71" s="40">
        <v>43263</v>
      </c>
      <c r="AQ71" s="40">
        <v>42968</v>
      </c>
      <c r="AR71" s="40">
        <v>42710</v>
      </c>
      <c r="AS71" s="40">
        <v>42295</v>
      </c>
      <c r="AT71" s="40">
        <v>41853</v>
      </c>
      <c r="AU71" s="25">
        <v>41490</v>
      </c>
      <c r="AV71" s="25">
        <v>41203</v>
      </c>
      <c r="AW71" s="25">
        <v>40796</v>
      </c>
      <c r="AX71" s="25">
        <v>40452</v>
      </c>
      <c r="AY71" s="25">
        <v>40034</v>
      </c>
      <c r="AZ71" s="25">
        <v>39611</v>
      </c>
      <c r="BA71" s="25">
        <v>39070</v>
      </c>
      <c r="BB71" s="25">
        <v>38677</v>
      </c>
      <c r="BC71" s="25">
        <v>38346</v>
      </c>
      <c r="BD71" s="25">
        <f t="shared" si="12"/>
        <v>37884</v>
      </c>
    </row>
    <row r="72" spans="1:56">
      <c r="A72" s="51" t="s">
        <v>130</v>
      </c>
      <c r="B72" s="117">
        <v>72441</v>
      </c>
      <c r="C72" s="117">
        <v>72269</v>
      </c>
      <c r="D72" s="117">
        <v>72054</v>
      </c>
      <c r="E72" s="117">
        <v>72234</v>
      </c>
      <c r="F72" s="117">
        <v>72409</v>
      </c>
      <c r="G72" s="118">
        <v>72401</v>
      </c>
      <c r="H72" s="118">
        <v>72537</v>
      </c>
      <c r="I72" s="118">
        <v>72733</v>
      </c>
      <c r="J72" s="118">
        <v>72817</v>
      </c>
      <c r="K72" s="118">
        <v>72866</v>
      </c>
      <c r="L72" s="118">
        <v>72982</v>
      </c>
      <c r="M72" s="118">
        <v>73236</v>
      </c>
      <c r="N72" s="118">
        <v>73411</v>
      </c>
      <c r="O72" s="118">
        <v>73552</v>
      </c>
      <c r="P72" s="118">
        <v>73879</v>
      </c>
      <c r="Q72" s="118">
        <v>74103</v>
      </c>
      <c r="R72" s="118">
        <v>74095</v>
      </c>
      <c r="S72" s="118">
        <v>74073</v>
      </c>
      <c r="T72" s="118">
        <v>73993</v>
      </c>
      <c r="U72" s="118">
        <v>73748</v>
      </c>
      <c r="V72" s="118">
        <v>73659</v>
      </c>
      <c r="W72" s="118">
        <v>73819</v>
      </c>
      <c r="X72" s="118">
        <v>73782</v>
      </c>
      <c r="Y72" s="118">
        <v>73529</v>
      </c>
      <c r="Z72" s="118">
        <v>73922</v>
      </c>
      <c r="AA72" s="118">
        <v>73988</v>
      </c>
      <c r="AB72" s="118">
        <v>73871</v>
      </c>
      <c r="AC72" s="118">
        <v>73755</v>
      </c>
      <c r="AD72" s="118">
        <v>73637</v>
      </c>
      <c r="AE72" s="118">
        <v>73087</v>
      </c>
      <c r="AF72" s="118">
        <v>72862</v>
      </c>
      <c r="AG72" s="118">
        <v>72625</v>
      </c>
      <c r="AH72" s="118">
        <v>72044</v>
      </c>
      <c r="AI72" s="118">
        <v>71559</v>
      </c>
      <c r="AJ72" s="118">
        <v>71221</v>
      </c>
      <c r="AK72" s="118">
        <v>70810</v>
      </c>
      <c r="AL72" s="118">
        <v>70081</v>
      </c>
      <c r="AM72" s="118">
        <v>69536</v>
      </c>
      <c r="AN72" s="118">
        <v>69061</v>
      </c>
      <c r="AO72" s="118">
        <v>68368</v>
      </c>
      <c r="AP72" s="40">
        <v>67757</v>
      </c>
      <c r="AQ72" s="40">
        <v>67307</v>
      </c>
      <c r="AR72" s="40">
        <v>66643</v>
      </c>
      <c r="AS72" s="40">
        <v>66008</v>
      </c>
      <c r="AT72" s="40">
        <v>65317</v>
      </c>
      <c r="AU72" s="25">
        <v>64660</v>
      </c>
      <c r="AV72" s="25">
        <v>64033</v>
      </c>
      <c r="AW72" s="25">
        <v>63423</v>
      </c>
      <c r="AX72" s="25">
        <v>62818</v>
      </c>
      <c r="AY72" s="25">
        <v>62212</v>
      </c>
      <c r="AZ72" s="25">
        <v>61471</v>
      </c>
      <c r="BA72" s="25">
        <v>60674</v>
      </c>
      <c r="BB72" s="25">
        <v>60023</v>
      </c>
      <c r="BC72" s="25">
        <v>59201</v>
      </c>
      <c r="BD72" s="25">
        <f t="shared" si="12"/>
        <v>58416</v>
      </c>
    </row>
    <row r="73" spans="1:56">
      <c r="A73" s="51" t="s">
        <v>62</v>
      </c>
      <c r="B73" s="117">
        <f>SUM(B74:B76)</f>
        <v>175918</v>
      </c>
      <c r="C73" s="117">
        <f t="shared" ref="C73:BC73" si="21">SUM(C74:C76)</f>
        <v>174470</v>
      </c>
      <c r="D73" s="117">
        <f t="shared" si="21"/>
        <v>173758</v>
      </c>
      <c r="E73" s="117">
        <f t="shared" si="21"/>
        <v>173624</v>
      </c>
      <c r="F73" s="117">
        <f t="shared" si="21"/>
        <v>172890</v>
      </c>
      <c r="G73" s="117">
        <f t="shared" si="21"/>
        <v>172133</v>
      </c>
      <c r="H73" s="117">
        <f t="shared" si="21"/>
        <v>171484</v>
      </c>
      <c r="I73" s="117">
        <f t="shared" si="21"/>
        <v>170992</v>
      </c>
      <c r="J73" s="117">
        <f t="shared" si="21"/>
        <v>170617</v>
      </c>
      <c r="K73" s="117">
        <f t="shared" si="21"/>
        <v>170603</v>
      </c>
      <c r="L73" s="117">
        <f t="shared" si="21"/>
        <v>170220</v>
      </c>
      <c r="M73" s="117">
        <f t="shared" si="21"/>
        <v>169752</v>
      </c>
      <c r="N73" s="117">
        <f t="shared" si="21"/>
        <v>169579</v>
      </c>
      <c r="O73" s="117">
        <f t="shared" si="21"/>
        <v>169406</v>
      </c>
      <c r="P73" s="117">
        <f t="shared" si="21"/>
        <v>169279</v>
      </c>
      <c r="Q73" s="117">
        <f t="shared" si="21"/>
        <v>169044</v>
      </c>
      <c r="R73" s="117">
        <f t="shared" si="21"/>
        <v>168694</v>
      </c>
      <c r="S73" s="117">
        <f t="shared" si="21"/>
        <v>168019</v>
      </c>
      <c r="T73" s="117">
        <f t="shared" si="21"/>
        <v>167738</v>
      </c>
      <c r="U73" s="117">
        <f t="shared" si="21"/>
        <v>166783</v>
      </c>
      <c r="V73" s="117">
        <f t="shared" si="21"/>
        <v>166218</v>
      </c>
      <c r="W73" s="117">
        <f t="shared" si="21"/>
        <v>165320</v>
      </c>
      <c r="X73" s="117">
        <f t="shared" si="21"/>
        <v>164620</v>
      </c>
      <c r="Y73" s="117">
        <f t="shared" si="21"/>
        <v>162929</v>
      </c>
      <c r="Z73" s="117">
        <f t="shared" si="21"/>
        <v>163236</v>
      </c>
      <c r="AA73" s="117">
        <f t="shared" si="21"/>
        <v>162738</v>
      </c>
      <c r="AB73" s="117">
        <f t="shared" si="21"/>
        <v>162075</v>
      </c>
      <c r="AC73" s="117">
        <f t="shared" si="21"/>
        <v>161413</v>
      </c>
      <c r="AD73" s="117">
        <f t="shared" si="21"/>
        <v>160748</v>
      </c>
      <c r="AE73" s="117">
        <f t="shared" si="21"/>
        <v>159836</v>
      </c>
      <c r="AF73" s="117">
        <f t="shared" si="21"/>
        <v>159111</v>
      </c>
      <c r="AG73" s="117">
        <f t="shared" si="21"/>
        <v>157750</v>
      </c>
      <c r="AH73" s="117">
        <f t="shared" si="21"/>
        <v>156258</v>
      </c>
      <c r="AI73" s="117">
        <f t="shared" si="21"/>
        <v>154622</v>
      </c>
      <c r="AJ73" s="117">
        <f t="shared" si="21"/>
        <v>152935</v>
      </c>
      <c r="AK73" s="117">
        <f t="shared" si="21"/>
        <v>151391</v>
      </c>
      <c r="AL73" s="117">
        <f t="shared" si="21"/>
        <v>149663</v>
      </c>
      <c r="AM73" s="117">
        <f t="shared" si="21"/>
        <v>147963</v>
      </c>
      <c r="AN73" s="117">
        <f t="shared" si="21"/>
        <v>146427</v>
      </c>
      <c r="AO73" s="117">
        <f t="shared" si="21"/>
        <v>145116</v>
      </c>
      <c r="AP73" s="117">
        <f t="shared" si="21"/>
        <v>143547</v>
      </c>
      <c r="AQ73" s="118">
        <f t="shared" si="21"/>
        <v>141837</v>
      </c>
      <c r="AR73" s="118">
        <f t="shared" si="21"/>
        <v>140235</v>
      </c>
      <c r="AS73" s="118">
        <f t="shared" si="21"/>
        <v>138398</v>
      </c>
      <c r="AT73" s="118">
        <f t="shared" si="21"/>
        <v>136922</v>
      </c>
      <c r="AU73" s="117">
        <f t="shared" si="21"/>
        <v>135147</v>
      </c>
      <c r="AV73" s="117">
        <f t="shared" si="21"/>
        <v>133719</v>
      </c>
      <c r="AW73" s="117">
        <f t="shared" si="21"/>
        <v>132325</v>
      </c>
      <c r="AX73" s="117">
        <f t="shared" si="21"/>
        <v>130455</v>
      </c>
      <c r="AY73" s="117">
        <f t="shared" si="21"/>
        <v>128838</v>
      </c>
      <c r="AZ73" s="117">
        <f t="shared" si="21"/>
        <v>127340</v>
      </c>
      <c r="BA73" s="117">
        <f t="shared" si="21"/>
        <v>126045</v>
      </c>
      <c r="BB73" s="117">
        <f t="shared" si="21"/>
        <v>124564</v>
      </c>
      <c r="BC73" s="117">
        <f t="shared" si="21"/>
        <v>122868</v>
      </c>
      <c r="BD73" s="117">
        <f t="shared" si="12"/>
        <v>121116</v>
      </c>
    </row>
    <row r="74" spans="1:56">
      <c r="A74" s="51" t="s">
        <v>73</v>
      </c>
      <c r="B74" s="117">
        <v>56171</v>
      </c>
      <c r="C74" s="117">
        <v>55742</v>
      </c>
      <c r="D74" s="117">
        <v>55487</v>
      </c>
      <c r="E74" s="117">
        <v>55483</v>
      </c>
      <c r="F74" s="117">
        <v>55252</v>
      </c>
      <c r="G74" s="118">
        <v>55022</v>
      </c>
      <c r="H74" s="118">
        <v>55032</v>
      </c>
      <c r="I74" s="117">
        <v>54757</v>
      </c>
      <c r="J74" s="118">
        <v>54742</v>
      </c>
      <c r="K74" s="118">
        <v>54865</v>
      </c>
      <c r="L74" s="118">
        <v>54826</v>
      </c>
      <c r="M74" s="118">
        <v>54648</v>
      </c>
      <c r="N74" s="118">
        <v>54727</v>
      </c>
      <c r="O74" s="118">
        <v>54763</v>
      </c>
      <c r="P74" s="118">
        <v>55003</v>
      </c>
      <c r="Q74" s="118">
        <v>55048</v>
      </c>
      <c r="R74" s="118">
        <v>54972</v>
      </c>
      <c r="S74" s="118">
        <v>54751</v>
      </c>
      <c r="T74" s="118">
        <v>54677</v>
      </c>
      <c r="U74" s="118">
        <v>54249</v>
      </c>
      <c r="V74" s="118">
        <v>54049</v>
      </c>
      <c r="W74" s="118">
        <v>53510</v>
      </c>
      <c r="X74" s="118">
        <v>53333</v>
      </c>
      <c r="Y74" s="118">
        <v>52704</v>
      </c>
      <c r="Z74" s="118">
        <v>52953</v>
      </c>
      <c r="AA74" s="118">
        <v>52839</v>
      </c>
      <c r="AB74" s="118">
        <v>52783</v>
      </c>
      <c r="AC74" s="118">
        <v>52726</v>
      </c>
      <c r="AD74" s="118">
        <v>52669</v>
      </c>
      <c r="AE74" s="118">
        <v>52366</v>
      </c>
      <c r="AF74" s="118">
        <v>52248</v>
      </c>
      <c r="AG74" s="118">
        <v>51890</v>
      </c>
      <c r="AH74" s="118">
        <v>51422</v>
      </c>
      <c r="AI74" s="118">
        <v>50925</v>
      </c>
      <c r="AJ74" s="118">
        <v>50474</v>
      </c>
      <c r="AK74" s="118">
        <v>50030</v>
      </c>
      <c r="AL74" s="118">
        <v>49468</v>
      </c>
      <c r="AM74" s="118">
        <v>48796</v>
      </c>
      <c r="AN74" s="118">
        <v>48186</v>
      </c>
      <c r="AO74" s="118">
        <v>47809</v>
      </c>
      <c r="AP74" s="40">
        <v>47254</v>
      </c>
      <c r="AQ74" s="40">
        <v>46626</v>
      </c>
      <c r="AR74" s="40">
        <v>46089</v>
      </c>
      <c r="AS74" s="40">
        <v>45374</v>
      </c>
      <c r="AT74" s="40">
        <v>44853</v>
      </c>
      <c r="AU74" s="25">
        <v>44258</v>
      </c>
      <c r="AV74" s="25">
        <v>43725</v>
      </c>
      <c r="AW74" s="25">
        <v>43211</v>
      </c>
      <c r="AX74" s="25">
        <v>42507</v>
      </c>
      <c r="AY74" s="25">
        <v>41849</v>
      </c>
      <c r="AZ74" s="25">
        <v>41236</v>
      </c>
      <c r="BA74" s="25">
        <v>40763</v>
      </c>
      <c r="BB74" s="25">
        <v>40325</v>
      </c>
      <c r="BC74" s="25">
        <v>39785</v>
      </c>
      <c r="BD74" s="25">
        <f t="shared" si="12"/>
        <v>39341</v>
      </c>
    </row>
    <row r="75" spans="1:56">
      <c r="A75" s="51" t="s">
        <v>131</v>
      </c>
      <c r="B75" s="117">
        <v>58072</v>
      </c>
      <c r="C75" s="117">
        <v>57711</v>
      </c>
      <c r="D75" s="117">
        <v>57703</v>
      </c>
      <c r="E75" s="117">
        <v>57812</v>
      </c>
      <c r="F75" s="117">
        <v>57865</v>
      </c>
      <c r="G75" s="118">
        <v>57813</v>
      </c>
      <c r="H75" s="118">
        <v>57580</v>
      </c>
      <c r="I75" s="118">
        <v>57677</v>
      </c>
      <c r="J75" s="118">
        <v>57626</v>
      </c>
      <c r="K75" s="118">
        <v>57758</v>
      </c>
      <c r="L75" s="118">
        <v>57744</v>
      </c>
      <c r="M75" s="118">
        <v>57745</v>
      </c>
      <c r="N75" s="118">
        <v>57771</v>
      </c>
      <c r="O75" s="118">
        <v>57644</v>
      </c>
      <c r="P75" s="118">
        <v>57701</v>
      </c>
      <c r="Q75" s="118">
        <v>57690</v>
      </c>
      <c r="R75" s="118">
        <v>57747</v>
      </c>
      <c r="S75" s="118">
        <v>57690</v>
      </c>
      <c r="T75" s="118">
        <v>57697</v>
      </c>
      <c r="U75" s="118">
        <v>57559</v>
      </c>
      <c r="V75" s="118">
        <v>57526</v>
      </c>
      <c r="W75" s="118">
        <v>57460</v>
      </c>
      <c r="X75" s="118">
        <v>57255</v>
      </c>
      <c r="Y75" s="118">
        <v>56623</v>
      </c>
      <c r="Z75" s="118">
        <v>56773</v>
      </c>
      <c r="AA75" s="118">
        <v>56664</v>
      </c>
      <c r="AB75" s="118">
        <v>56341</v>
      </c>
      <c r="AC75" s="118">
        <v>56018</v>
      </c>
      <c r="AD75" s="118">
        <v>55695</v>
      </c>
      <c r="AE75" s="118">
        <v>55316</v>
      </c>
      <c r="AF75" s="118">
        <v>54979</v>
      </c>
      <c r="AG75" s="118">
        <v>54516</v>
      </c>
      <c r="AH75" s="118">
        <v>54006</v>
      </c>
      <c r="AI75" s="118">
        <v>53403</v>
      </c>
      <c r="AJ75" s="118">
        <v>52822</v>
      </c>
      <c r="AK75" s="118">
        <v>52283</v>
      </c>
      <c r="AL75" s="118">
        <v>51700</v>
      </c>
      <c r="AM75" s="118">
        <v>51193</v>
      </c>
      <c r="AN75" s="118">
        <v>50789</v>
      </c>
      <c r="AO75" s="118">
        <v>50324</v>
      </c>
      <c r="AP75" s="40">
        <v>49834</v>
      </c>
      <c r="AQ75" s="40">
        <v>49279</v>
      </c>
      <c r="AR75" s="40">
        <v>48735</v>
      </c>
      <c r="AS75" s="40">
        <v>48095</v>
      </c>
      <c r="AT75" s="40">
        <v>47590</v>
      </c>
      <c r="AU75" s="25">
        <v>46912</v>
      </c>
      <c r="AV75" s="25">
        <v>46388</v>
      </c>
      <c r="AW75" s="25">
        <v>45820</v>
      </c>
      <c r="AX75" s="25">
        <v>45230</v>
      </c>
      <c r="AY75" s="25">
        <v>44690</v>
      </c>
      <c r="AZ75" s="25">
        <v>44137</v>
      </c>
      <c r="BA75" s="25">
        <v>43643</v>
      </c>
      <c r="BB75" s="25">
        <v>42932</v>
      </c>
      <c r="BC75" s="25">
        <v>42206</v>
      </c>
      <c r="BD75" s="25">
        <f t="shared" si="12"/>
        <v>41522</v>
      </c>
    </row>
    <row r="76" spans="1:56">
      <c r="A76" s="51" t="s">
        <v>132</v>
      </c>
      <c r="B76" s="117">
        <v>61675</v>
      </c>
      <c r="C76" s="117">
        <v>61017</v>
      </c>
      <c r="D76" s="117">
        <v>60568</v>
      </c>
      <c r="E76" s="117">
        <v>60329</v>
      </c>
      <c r="F76" s="117">
        <v>59773</v>
      </c>
      <c r="G76" s="118">
        <v>59298</v>
      </c>
      <c r="H76" s="118">
        <v>58872</v>
      </c>
      <c r="I76" s="118">
        <v>58558</v>
      </c>
      <c r="J76" s="118">
        <v>58249</v>
      </c>
      <c r="K76" s="118">
        <v>57980</v>
      </c>
      <c r="L76" s="118">
        <v>57650</v>
      </c>
      <c r="M76" s="118">
        <v>57359</v>
      </c>
      <c r="N76" s="118">
        <v>57081</v>
      </c>
      <c r="O76" s="118">
        <v>56999</v>
      </c>
      <c r="P76" s="118">
        <v>56575</v>
      </c>
      <c r="Q76" s="118">
        <v>56306</v>
      </c>
      <c r="R76" s="118">
        <v>55975</v>
      </c>
      <c r="S76" s="118">
        <v>55578</v>
      </c>
      <c r="T76" s="118">
        <v>55364</v>
      </c>
      <c r="U76" s="118">
        <v>54975</v>
      </c>
      <c r="V76" s="118">
        <v>54643</v>
      </c>
      <c r="W76" s="118">
        <v>54350</v>
      </c>
      <c r="X76" s="118">
        <v>54032</v>
      </c>
      <c r="Y76" s="118">
        <v>53602</v>
      </c>
      <c r="Z76" s="118">
        <v>53510</v>
      </c>
      <c r="AA76" s="118">
        <v>53235</v>
      </c>
      <c r="AB76" s="118">
        <v>52951</v>
      </c>
      <c r="AC76" s="118">
        <v>52669</v>
      </c>
      <c r="AD76" s="118">
        <v>52384</v>
      </c>
      <c r="AE76" s="118">
        <v>52154</v>
      </c>
      <c r="AF76" s="118">
        <v>51884</v>
      </c>
      <c r="AG76" s="118">
        <v>51344</v>
      </c>
      <c r="AH76" s="118">
        <v>50830</v>
      </c>
      <c r="AI76" s="118">
        <v>50294</v>
      </c>
      <c r="AJ76" s="118">
        <v>49639</v>
      </c>
      <c r="AK76" s="118">
        <v>49078</v>
      </c>
      <c r="AL76" s="118">
        <v>48495</v>
      </c>
      <c r="AM76" s="118">
        <v>47974</v>
      </c>
      <c r="AN76" s="118">
        <v>47452</v>
      </c>
      <c r="AO76" s="118">
        <v>46983</v>
      </c>
      <c r="AP76" s="40">
        <v>46459</v>
      </c>
      <c r="AQ76" s="40">
        <v>45932</v>
      </c>
      <c r="AR76" s="40">
        <v>45411</v>
      </c>
      <c r="AS76" s="40">
        <v>44929</v>
      </c>
      <c r="AT76" s="40">
        <v>44479</v>
      </c>
      <c r="AU76" s="25">
        <v>43977</v>
      </c>
      <c r="AV76" s="25">
        <v>43606</v>
      </c>
      <c r="AW76" s="25">
        <v>43294</v>
      </c>
      <c r="AX76" s="25">
        <v>42718</v>
      </c>
      <c r="AY76" s="25">
        <v>42299</v>
      </c>
      <c r="AZ76" s="25">
        <v>41967</v>
      </c>
      <c r="BA76" s="25">
        <v>41639</v>
      </c>
      <c r="BB76" s="25">
        <v>41307</v>
      </c>
      <c r="BC76" s="25">
        <v>40877</v>
      </c>
      <c r="BD76" s="25">
        <f t="shared" si="12"/>
        <v>40253</v>
      </c>
    </row>
    <row r="77" spans="1:56">
      <c r="A77" s="124" t="s">
        <v>180</v>
      </c>
      <c r="B77" s="125">
        <f>B18+SUM(B29:B31)+SUM(B33:B35)+B39+B46+SUM(B74:B76)</f>
        <v>3090233</v>
      </c>
      <c r="C77" s="125">
        <f t="shared" ref="C77:BB77" si="22">C18+SUM(C29:C31)+SUM(C33:C35)+C39+C46+SUM(C74:C76)</f>
        <v>3137509</v>
      </c>
      <c r="D77" s="125">
        <f t="shared" si="22"/>
        <v>3182532</v>
      </c>
      <c r="E77" s="125">
        <f t="shared" si="22"/>
        <v>3226005</v>
      </c>
      <c r="F77" s="125">
        <f t="shared" si="22"/>
        <v>3262329</v>
      </c>
      <c r="G77" s="125">
        <f t="shared" si="22"/>
        <v>3305354</v>
      </c>
      <c r="H77" s="125">
        <f t="shared" si="22"/>
        <v>3323606</v>
      </c>
      <c r="I77" s="125">
        <f t="shared" si="22"/>
        <v>3340875</v>
      </c>
      <c r="J77" s="125">
        <f t="shared" si="22"/>
        <v>3355829</v>
      </c>
      <c r="K77" s="125">
        <f t="shared" si="22"/>
        <v>3363622</v>
      </c>
      <c r="L77" s="125">
        <f t="shared" si="22"/>
        <v>3378190</v>
      </c>
      <c r="M77" s="125">
        <f t="shared" si="22"/>
        <v>3391614</v>
      </c>
      <c r="N77" s="125">
        <f t="shared" si="22"/>
        <v>3406933</v>
      </c>
      <c r="O77" s="125">
        <f t="shared" si="22"/>
        <v>3424799</v>
      </c>
      <c r="P77" s="125">
        <f t="shared" si="22"/>
        <v>3441050</v>
      </c>
      <c r="Q77" s="125">
        <f t="shared" si="22"/>
        <v>3456766</v>
      </c>
      <c r="R77" s="125">
        <f t="shared" si="22"/>
        <v>3476690</v>
      </c>
      <c r="S77" s="125">
        <f t="shared" si="22"/>
        <v>3490734</v>
      </c>
      <c r="T77" s="125">
        <f t="shared" si="22"/>
        <v>3508551</v>
      </c>
      <c r="U77" s="125">
        <f t="shared" si="22"/>
        <v>3524536</v>
      </c>
      <c r="V77" s="125">
        <f t="shared" si="22"/>
        <v>3541476</v>
      </c>
      <c r="W77" s="125">
        <f t="shared" si="22"/>
        <v>3551533</v>
      </c>
      <c r="X77" s="125">
        <f t="shared" si="22"/>
        <v>3558479</v>
      </c>
      <c r="Y77" s="125">
        <f t="shared" si="22"/>
        <v>3551215</v>
      </c>
      <c r="Z77" s="125">
        <f t="shared" si="22"/>
        <v>3555079</v>
      </c>
      <c r="AA77" s="125">
        <f t="shared" si="22"/>
        <v>3450219</v>
      </c>
      <c r="AB77" s="125">
        <f t="shared" si="22"/>
        <v>3475424</v>
      </c>
      <c r="AC77" s="125">
        <f t="shared" si="22"/>
        <v>3509906</v>
      </c>
      <c r="AD77" s="125">
        <f t="shared" si="22"/>
        <v>3545038</v>
      </c>
      <c r="AE77" s="125">
        <f t="shared" si="22"/>
        <v>3557282</v>
      </c>
      <c r="AF77" s="125">
        <f t="shared" si="22"/>
        <v>3578827</v>
      </c>
      <c r="AG77" s="125">
        <f t="shared" si="22"/>
        <v>3596472</v>
      </c>
      <c r="AH77" s="125">
        <f t="shared" si="22"/>
        <v>3610702</v>
      </c>
      <c r="AI77" s="125">
        <f t="shared" si="22"/>
        <v>3622076</v>
      </c>
      <c r="AJ77" s="125">
        <f t="shared" si="22"/>
        <v>3629459</v>
      </c>
      <c r="AK77" s="125">
        <f t="shared" si="22"/>
        <v>3640526</v>
      </c>
      <c r="AL77" s="125">
        <f t="shared" si="22"/>
        <v>3646143</v>
      </c>
      <c r="AM77" s="125">
        <f t="shared" si="22"/>
        <v>3651077</v>
      </c>
      <c r="AN77" s="125">
        <f t="shared" si="22"/>
        <v>3656476</v>
      </c>
      <c r="AO77" s="125">
        <f t="shared" si="22"/>
        <v>3662951</v>
      </c>
      <c r="AP77" s="125">
        <f t="shared" si="22"/>
        <v>3667591</v>
      </c>
      <c r="AQ77" s="125">
        <f t="shared" si="22"/>
        <v>3668329</v>
      </c>
      <c r="AR77" s="125">
        <f t="shared" si="22"/>
        <v>3666748</v>
      </c>
      <c r="AS77" s="125">
        <f t="shared" si="22"/>
        <v>3663804</v>
      </c>
      <c r="AT77" s="125">
        <f t="shared" si="22"/>
        <v>3660932</v>
      </c>
      <c r="AU77" s="125">
        <f t="shared" si="22"/>
        <v>3656930</v>
      </c>
      <c r="AV77" s="125">
        <f t="shared" si="22"/>
        <v>3657675</v>
      </c>
      <c r="AW77" s="125">
        <f t="shared" si="22"/>
        <v>3656947</v>
      </c>
      <c r="AX77" s="125">
        <f t="shared" si="22"/>
        <v>3655366</v>
      </c>
      <c r="AY77" s="125">
        <f t="shared" si="22"/>
        <v>3652927</v>
      </c>
      <c r="AZ77" s="125">
        <f t="shared" si="22"/>
        <v>3647380</v>
      </c>
      <c r="BA77" s="125">
        <f t="shared" si="22"/>
        <v>3632178</v>
      </c>
      <c r="BB77" s="125">
        <f t="shared" si="22"/>
        <v>3619270</v>
      </c>
      <c r="BC77" s="125">
        <f t="shared" ref="BC77:BD77" si="23">BC18+SUM(BC29:BC31)+SUM(BC33:BC35)+BC39+BC46+SUM(BC74:BC76)</f>
        <v>3601814</v>
      </c>
      <c r="BD77" s="125">
        <f t="shared" si="23"/>
        <v>3586014</v>
      </c>
    </row>
    <row r="80" spans="1:56">
      <c r="BC80" s="24" t="s">
        <v>665</v>
      </c>
      <c r="BD80" s="24">
        <v>5336665</v>
      </c>
    </row>
    <row r="81" spans="55:56">
      <c r="BC81" s="24" t="s">
        <v>758</v>
      </c>
      <c r="BD81" s="24">
        <v>1492282</v>
      </c>
    </row>
    <row r="82" spans="55:56">
      <c r="BC82" s="24" t="s">
        <v>261</v>
      </c>
      <c r="BD82" s="24">
        <v>1029364</v>
      </c>
    </row>
    <row r="83" spans="55:56">
      <c r="BC83" s="24" t="s">
        <v>262</v>
      </c>
      <c r="BD83" s="24">
        <v>697539</v>
      </c>
    </row>
    <row r="84" spans="55:56">
      <c r="BC84" s="24" t="s">
        <v>59</v>
      </c>
      <c r="BD84" s="24">
        <v>709400</v>
      </c>
    </row>
    <row r="85" spans="55:56">
      <c r="BC85" s="24" t="s">
        <v>263</v>
      </c>
      <c r="BD85" s="24">
        <v>252739</v>
      </c>
    </row>
    <row r="86" spans="55:56">
      <c r="BC86" s="24" t="s">
        <v>268</v>
      </c>
      <c r="BD86" s="24">
        <v>558221</v>
      </c>
    </row>
    <row r="87" spans="55:56">
      <c r="BC87" s="24" t="s">
        <v>271</v>
      </c>
      <c r="BD87" s="24">
        <v>232847</v>
      </c>
    </row>
    <row r="88" spans="55:56">
      <c r="BC88" s="24" t="s">
        <v>60</v>
      </c>
      <c r="BD88" s="24">
        <v>146857</v>
      </c>
    </row>
    <row r="89" spans="55:56">
      <c r="BC89" s="24" t="s">
        <v>61</v>
      </c>
      <c r="BD89" s="24">
        <v>96300</v>
      </c>
    </row>
    <row r="90" spans="55:56">
      <c r="BC90" s="24" t="s">
        <v>62</v>
      </c>
      <c r="BD90" s="24">
        <v>121116</v>
      </c>
    </row>
    <row r="91" spans="55:56">
      <c r="BC91" s="24" t="s">
        <v>96</v>
      </c>
      <c r="BD91" s="24">
        <v>1492282</v>
      </c>
    </row>
    <row r="92" spans="55:56">
      <c r="BC92" s="24" t="s">
        <v>63</v>
      </c>
      <c r="BD92" s="24">
        <v>210191</v>
      </c>
    </row>
    <row r="93" spans="55:56">
      <c r="BC93" s="24" t="s">
        <v>64</v>
      </c>
      <c r="BD93" s="24">
        <v>135956</v>
      </c>
    </row>
    <row r="94" spans="55:56">
      <c r="BC94" s="24" t="s">
        <v>65</v>
      </c>
      <c r="BD94" s="24">
        <v>110077</v>
      </c>
    </row>
    <row r="95" spans="55:56">
      <c r="BC95" s="24" t="s">
        <v>66</v>
      </c>
      <c r="BD95" s="24">
        <v>92516</v>
      </c>
    </row>
    <row r="96" spans="55:56">
      <c r="BC96" s="24" t="s">
        <v>67</v>
      </c>
      <c r="BD96" s="24">
        <v>153535</v>
      </c>
    </row>
    <row r="97" spans="55:56">
      <c r="BC97" s="24" t="s">
        <v>68</v>
      </c>
      <c r="BD97" s="24">
        <v>206384</v>
      </c>
    </row>
    <row r="98" spans="55:56">
      <c r="BC98" s="24" t="s">
        <v>69</v>
      </c>
      <c r="BD98" s="24">
        <v>204110</v>
      </c>
    </row>
    <row r="99" spans="55:56">
      <c r="BC99" s="24" t="s">
        <v>651</v>
      </c>
      <c r="BD99" s="24">
        <v>149596</v>
      </c>
    </row>
    <row r="100" spans="55:56">
      <c r="BC100" s="24" t="s">
        <v>652</v>
      </c>
      <c r="BD100" s="24">
        <v>229917</v>
      </c>
    </row>
    <row r="101" spans="55:56">
      <c r="BC101" s="24" t="s">
        <v>586</v>
      </c>
      <c r="BD101" s="24">
        <v>519390</v>
      </c>
    </row>
    <row r="102" spans="55:56">
      <c r="BC102" s="24" t="s">
        <v>70</v>
      </c>
      <c r="BD102" s="24">
        <v>454123</v>
      </c>
    </row>
    <row r="103" spans="55:56">
      <c r="BC103" s="24" t="s">
        <v>71</v>
      </c>
      <c r="BD103" s="24">
        <v>306453</v>
      </c>
    </row>
    <row r="104" spans="55:56">
      <c r="BC104" s="24" t="s">
        <v>72</v>
      </c>
      <c r="BD104" s="24">
        <v>482716</v>
      </c>
    </row>
    <row r="105" spans="55:56">
      <c r="BC105" s="24" t="s">
        <v>73</v>
      </c>
      <c r="BD105" s="24">
        <v>39341</v>
      </c>
    </row>
    <row r="106" spans="55:56">
      <c r="BC106" s="24" t="s">
        <v>74</v>
      </c>
      <c r="BD106" s="24">
        <v>92525</v>
      </c>
    </row>
    <row r="107" spans="55:56">
      <c r="BC107" s="24" t="s">
        <v>75</v>
      </c>
      <c r="BD107" s="24">
        <v>195005</v>
      </c>
    </row>
    <row r="108" spans="55:56">
      <c r="BC108" s="24" t="s">
        <v>76</v>
      </c>
      <c r="BD108" s="24">
        <v>26573</v>
      </c>
    </row>
    <row r="109" spans="55:56">
      <c r="BC109" s="24" t="s">
        <v>77</v>
      </c>
      <c r="BD109" s="24">
        <v>72931</v>
      </c>
    </row>
    <row r="110" spans="55:56">
      <c r="BC110" s="24" t="s">
        <v>78</v>
      </c>
      <c r="BD110" s="24">
        <v>254947</v>
      </c>
    </row>
    <row r="111" spans="55:56">
      <c r="BC111" s="24" t="s">
        <v>79</v>
      </c>
      <c r="BD111" s="24">
        <v>43293</v>
      </c>
    </row>
    <row r="112" spans="55:56">
      <c r="BC112" s="24" t="s">
        <v>80</v>
      </c>
      <c r="BD112" s="24">
        <v>36463</v>
      </c>
    </row>
    <row r="113" spans="55:56">
      <c r="BC113" s="24" t="s">
        <v>81</v>
      </c>
      <c r="BD113" s="24">
        <v>220927</v>
      </c>
    </row>
    <row r="114" spans="55:56">
      <c r="BC114" s="24" t="s">
        <v>82</v>
      </c>
      <c r="BD114" s="24">
        <v>71915</v>
      </c>
    </row>
    <row r="115" spans="55:56">
      <c r="BC115" s="24" t="s">
        <v>83</v>
      </c>
      <c r="BD115" s="24">
        <v>84369</v>
      </c>
    </row>
    <row r="116" spans="55:56">
      <c r="BC116" s="24" t="s">
        <v>84</v>
      </c>
      <c r="BD116" s="24">
        <v>148952</v>
      </c>
    </row>
    <row r="117" spans="55:56">
      <c r="BC117" s="24" t="s">
        <v>85</v>
      </c>
      <c r="BD117" s="24">
        <v>46196</v>
      </c>
    </row>
    <row r="118" spans="55:56">
      <c r="BC118" s="24" t="s">
        <v>86</v>
      </c>
      <c r="BD118" s="24">
        <v>104799</v>
      </c>
    </row>
    <row r="119" spans="55:56">
      <c r="BC119" s="24" t="s">
        <v>87</v>
      </c>
      <c r="BD119" s="24">
        <v>40666</v>
      </c>
    </row>
    <row r="120" spans="55:56">
      <c r="BC120" s="24" t="s">
        <v>759</v>
      </c>
      <c r="BD120" s="24">
        <v>37884</v>
      </c>
    </row>
    <row r="121" spans="55:56">
      <c r="BC121" s="24" t="s">
        <v>653</v>
      </c>
      <c r="BD121" s="24">
        <v>20332</v>
      </c>
    </row>
    <row r="122" spans="55:56">
      <c r="BC122" s="24" t="s">
        <v>654</v>
      </c>
      <c r="BD122" s="24">
        <v>58416</v>
      </c>
    </row>
    <row r="123" spans="55:56">
      <c r="BC123" s="24" t="s">
        <v>655</v>
      </c>
      <c r="BD123" s="24">
        <v>41522</v>
      </c>
    </row>
    <row r="124" spans="55:56">
      <c r="BC124" s="24" t="s">
        <v>656</v>
      </c>
      <c r="BD124" s="24">
        <v>27002</v>
      </c>
    </row>
    <row r="125" spans="55:56">
      <c r="BC125" s="24" t="s">
        <v>657</v>
      </c>
      <c r="BD125" s="24">
        <v>40253</v>
      </c>
    </row>
    <row r="126" spans="55:56">
      <c r="BC126" s="24" t="s">
        <v>658</v>
      </c>
      <c r="BD126" s="24">
        <v>31983</v>
      </c>
    </row>
    <row r="127" spans="55:56">
      <c r="BC127" s="24" t="s">
        <v>659</v>
      </c>
      <c r="BD127" s="24">
        <v>39827</v>
      </c>
    </row>
    <row r="128" spans="55:56">
      <c r="BC128" s="24" t="s">
        <v>660</v>
      </c>
      <c r="BD128" s="24">
        <v>70864</v>
      </c>
    </row>
    <row r="129" spans="55:56">
      <c r="BC129" s="24" t="s">
        <v>88</v>
      </c>
      <c r="BD129" s="24">
        <v>27856</v>
      </c>
    </row>
    <row r="130" spans="55:56">
      <c r="BC130" s="24" t="s">
        <v>661</v>
      </c>
      <c r="BD130" s="24">
        <v>17672</v>
      </c>
    </row>
    <row r="131" spans="55:56">
      <c r="BC131" s="24" t="s">
        <v>89</v>
      </c>
      <c r="BD131" s="24">
        <v>29912</v>
      </c>
    </row>
    <row r="132" spans="55:56">
      <c r="BC132" s="24" t="s">
        <v>90</v>
      </c>
      <c r="BD132" s="24">
        <v>33719</v>
      </c>
    </row>
    <row r="133" spans="55:56">
      <c r="BC133" s="24" t="s">
        <v>91</v>
      </c>
      <c r="BD133" s="24">
        <v>10233</v>
      </c>
    </row>
    <row r="134" spans="55:56">
      <c r="BC134" s="24" t="s">
        <v>92</v>
      </c>
      <c r="BD134" s="24">
        <v>18923</v>
      </c>
    </row>
    <row r="135" spans="55:56">
      <c r="BC135" s="24" t="s">
        <v>662</v>
      </c>
      <c r="BD135" s="24">
        <v>9675</v>
      </c>
    </row>
    <row r="136" spans="55:56">
      <c r="BC136" s="24" t="s">
        <v>93</v>
      </c>
      <c r="BD136" s="24">
        <v>32883</v>
      </c>
    </row>
    <row r="137" spans="55:56">
      <c r="BC137" s="24" t="s">
        <v>94</v>
      </c>
      <c r="BD137" s="24">
        <v>12933</v>
      </c>
    </row>
    <row r="138" spans="55:56">
      <c r="BC138" s="24" t="s">
        <v>95</v>
      </c>
      <c r="BD138" s="24">
        <v>14318</v>
      </c>
    </row>
    <row r="139" spans="55:56">
      <c r="BC139" s="24" t="s">
        <v>663</v>
      </c>
      <c r="BD139" s="24">
        <v>14412</v>
      </c>
    </row>
    <row r="140" spans="55:56">
      <c r="BC140" s="24" t="s">
        <v>664</v>
      </c>
      <c r="BD140" s="24">
        <v>12180</v>
      </c>
    </row>
  </sheetData>
  <phoneticPr fontId="2"/>
  <pageMargins left="0.7" right="0.7" top="0.75" bottom="0.75" header="0.3" footer="0.3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S66"/>
  <sheetViews>
    <sheetView zoomScaleNormal="100" workbookViewId="0">
      <pane xSplit="3" ySplit="3" topLeftCell="AF4" activePane="bottomRight" state="frozen"/>
      <selection pane="topRight" activeCell="D1" sqref="D1"/>
      <selection pane="bottomLeft" activeCell="A4" sqref="A4"/>
      <selection pane="bottomRight" activeCell="AG6" sqref="AG6"/>
    </sheetView>
  </sheetViews>
  <sheetFormatPr defaultColWidth="8.75" defaultRowHeight="13.5"/>
  <cols>
    <col min="1" max="1" width="2.375" customWidth="1"/>
    <col min="2" max="2" width="4" style="296" customWidth="1"/>
    <col min="3" max="3" width="11.125" style="296" customWidth="1"/>
    <col min="4" max="24" width="10.625" style="296" customWidth="1"/>
    <col min="25" max="45" width="10.625" customWidth="1"/>
  </cols>
  <sheetData>
    <row r="1" spans="1:45" ht="18.75" customHeight="1">
      <c r="A1" s="26" t="s">
        <v>181</v>
      </c>
      <c r="B1" s="372"/>
      <c r="AJ1" s="296"/>
      <c r="AK1" s="2" t="s">
        <v>56</v>
      </c>
      <c r="AL1" t="s">
        <v>186</v>
      </c>
      <c r="AS1" t="s">
        <v>187</v>
      </c>
    </row>
    <row r="2" spans="1:45">
      <c r="A2" s="309" t="s">
        <v>182</v>
      </c>
      <c r="B2" s="302"/>
      <c r="C2" s="302"/>
      <c r="D2" s="373" t="s">
        <v>226</v>
      </c>
      <c r="E2" s="373" t="s">
        <v>227</v>
      </c>
      <c r="F2" s="373" t="s">
        <v>228</v>
      </c>
      <c r="G2" s="373" t="s">
        <v>229</v>
      </c>
      <c r="H2" s="373" t="s">
        <v>230</v>
      </c>
      <c r="I2" s="373" t="s">
        <v>231</v>
      </c>
      <c r="J2" s="373" t="s">
        <v>232</v>
      </c>
      <c r="K2" s="373" t="s">
        <v>233</v>
      </c>
      <c r="L2" s="373" t="s">
        <v>234</v>
      </c>
      <c r="M2" s="373" t="s">
        <v>235</v>
      </c>
      <c r="N2" s="373" t="s">
        <v>216</v>
      </c>
      <c r="O2" s="373" t="s">
        <v>649</v>
      </c>
      <c r="P2" s="302" t="s">
        <v>217</v>
      </c>
      <c r="Q2" s="302" t="s">
        <v>218</v>
      </c>
      <c r="R2" s="302" t="s">
        <v>219</v>
      </c>
      <c r="S2" s="302" t="s">
        <v>220</v>
      </c>
      <c r="T2" s="302" t="s">
        <v>221</v>
      </c>
      <c r="U2" s="302" t="s">
        <v>222</v>
      </c>
      <c r="V2" s="302" t="s">
        <v>223</v>
      </c>
      <c r="W2" s="373" t="s">
        <v>224</v>
      </c>
      <c r="X2" s="373" t="s">
        <v>225</v>
      </c>
      <c r="Y2" s="302" t="s">
        <v>98</v>
      </c>
      <c r="Z2" s="302" t="s">
        <v>99</v>
      </c>
      <c r="AA2" s="302" t="s">
        <v>100</v>
      </c>
      <c r="AB2" s="302" t="s">
        <v>101</v>
      </c>
      <c r="AC2" s="302" t="s">
        <v>102</v>
      </c>
      <c r="AD2" s="302" t="s">
        <v>103</v>
      </c>
      <c r="AE2" s="302" t="s">
        <v>104</v>
      </c>
      <c r="AF2" s="302" t="s">
        <v>105</v>
      </c>
      <c r="AG2" s="302" t="s">
        <v>106</v>
      </c>
      <c r="AH2" s="302" t="s">
        <v>107</v>
      </c>
      <c r="AI2" s="302" t="s">
        <v>108</v>
      </c>
      <c r="AJ2" s="302" t="s">
        <v>109</v>
      </c>
      <c r="AK2" s="302" t="s">
        <v>110</v>
      </c>
      <c r="AL2" s="302" t="s">
        <v>111</v>
      </c>
      <c r="AM2" s="302" t="s">
        <v>112</v>
      </c>
      <c r="AN2" s="302" t="s">
        <v>113</v>
      </c>
      <c r="AO2" s="302" t="s">
        <v>114</v>
      </c>
      <c r="AP2" s="302" t="s">
        <v>199</v>
      </c>
      <c r="AQ2" s="302" t="s">
        <v>236</v>
      </c>
      <c r="AR2" s="302" t="s">
        <v>238</v>
      </c>
      <c r="AS2" s="198" t="s">
        <v>649</v>
      </c>
    </row>
    <row r="3" spans="1:45">
      <c r="A3" s="296"/>
      <c r="B3" s="306"/>
      <c r="C3" s="306"/>
      <c r="D3" s="374">
        <v>1980</v>
      </c>
      <c r="E3" s="374">
        <v>1981</v>
      </c>
      <c r="F3" s="374">
        <v>1982</v>
      </c>
      <c r="G3" s="374">
        <v>1983</v>
      </c>
      <c r="H3" s="374">
        <v>1984</v>
      </c>
      <c r="I3" s="374">
        <v>1985</v>
      </c>
      <c r="J3" s="374">
        <v>1986</v>
      </c>
      <c r="K3" s="374">
        <v>1987</v>
      </c>
      <c r="L3" s="374">
        <v>1988</v>
      </c>
      <c r="M3" s="374">
        <v>1989</v>
      </c>
      <c r="N3" s="374">
        <v>1990</v>
      </c>
      <c r="O3" s="374">
        <v>1991</v>
      </c>
      <c r="P3" s="374">
        <v>1992</v>
      </c>
      <c r="Q3" s="374">
        <v>1993</v>
      </c>
      <c r="R3" s="374">
        <v>1994</v>
      </c>
      <c r="S3" s="374">
        <v>1995</v>
      </c>
      <c r="T3" s="374">
        <v>1996</v>
      </c>
      <c r="U3" s="374">
        <v>1997</v>
      </c>
      <c r="V3" s="374">
        <v>1998</v>
      </c>
      <c r="W3" s="374">
        <v>1999</v>
      </c>
      <c r="X3" s="374">
        <v>2000</v>
      </c>
      <c r="Y3" s="374">
        <v>2001</v>
      </c>
      <c r="Z3" s="374">
        <v>2002</v>
      </c>
      <c r="AA3" s="374">
        <v>2003</v>
      </c>
      <c r="AB3" s="374">
        <v>2004</v>
      </c>
      <c r="AC3" s="374">
        <v>2005</v>
      </c>
      <c r="AD3" s="374">
        <v>2006</v>
      </c>
      <c r="AE3" s="374">
        <v>2007</v>
      </c>
      <c r="AF3" s="374">
        <v>2008</v>
      </c>
      <c r="AG3" s="374">
        <v>2009</v>
      </c>
      <c r="AH3" s="374">
        <v>2010</v>
      </c>
      <c r="AI3" s="374">
        <v>2011</v>
      </c>
      <c r="AJ3" s="374">
        <v>2012</v>
      </c>
      <c r="AK3" s="374">
        <v>2013</v>
      </c>
      <c r="AL3" s="374">
        <v>2014</v>
      </c>
      <c r="AM3" s="374">
        <v>2015</v>
      </c>
      <c r="AN3" s="374">
        <v>2016</v>
      </c>
      <c r="AO3" s="374">
        <v>2017</v>
      </c>
      <c r="AP3" s="374">
        <v>2018</v>
      </c>
      <c r="AQ3" s="374">
        <v>2019</v>
      </c>
      <c r="AR3" s="374">
        <v>2020</v>
      </c>
      <c r="AS3" s="374">
        <v>2021</v>
      </c>
    </row>
    <row r="4" spans="1:45">
      <c r="A4" s="296" t="s">
        <v>116</v>
      </c>
      <c r="C4" s="296" t="s">
        <v>117</v>
      </c>
      <c r="D4" s="195">
        <v>2307615</v>
      </c>
      <c r="E4" s="195">
        <v>2327115</v>
      </c>
      <c r="F4" s="195">
        <v>2346708</v>
      </c>
      <c r="G4" s="195">
        <v>2364701</v>
      </c>
      <c r="H4" s="195">
        <v>2382694</v>
      </c>
      <c r="I4" s="195">
        <v>2364699</v>
      </c>
      <c r="J4" s="195">
        <v>2203792</v>
      </c>
      <c r="K4" s="195">
        <v>2225354</v>
      </c>
      <c r="L4" s="195">
        <v>2246913</v>
      </c>
      <c r="M4" s="195">
        <v>2268475</v>
      </c>
      <c r="N4" s="195">
        <v>2336762</v>
      </c>
      <c r="O4" s="195">
        <v>2367820</v>
      </c>
      <c r="P4" s="195">
        <v>2390898</v>
      </c>
      <c r="Q4" s="195">
        <v>2413913</v>
      </c>
      <c r="R4" s="195">
        <v>2399053</v>
      </c>
      <c r="S4" s="195">
        <v>2427907</v>
      </c>
      <c r="T4" s="195">
        <v>2404694</v>
      </c>
      <c r="U4" s="195">
        <v>2383697</v>
      </c>
      <c r="V4" s="195">
        <v>2333807</v>
      </c>
      <c r="W4" s="195">
        <v>2351641</v>
      </c>
      <c r="X4" s="195">
        <v>2409961</v>
      </c>
      <c r="Y4" s="195">
        <v>2372147</v>
      </c>
      <c r="Z4" s="195">
        <v>2351283</v>
      </c>
      <c r="AA4" s="195">
        <v>2332372</v>
      </c>
      <c r="AB4" s="195">
        <v>2330003</v>
      </c>
      <c r="AC4" s="195">
        <v>2372081</v>
      </c>
      <c r="AD4" s="195">
        <v>2410499</v>
      </c>
      <c r="AE4" s="195">
        <v>2452857</v>
      </c>
      <c r="AF4" s="195">
        <v>2491913</v>
      </c>
      <c r="AG4" s="195">
        <v>2520285</v>
      </c>
      <c r="AH4" s="195">
        <v>2473318</v>
      </c>
      <c r="AI4" s="195">
        <v>2486980</v>
      </c>
      <c r="AJ4" s="195">
        <v>2482140</v>
      </c>
      <c r="AK4" s="195">
        <v>2492212</v>
      </c>
      <c r="AL4" s="195">
        <v>2501509</v>
      </c>
      <c r="AM4" s="195">
        <v>2447191</v>
      </c>
      <c r="AN4" s="195">
        <v>2453990</v>
      </c>
      <c r="AO4" s="195">
        <v>2432713</v>
      </c>
      <c r="AP4" s="56">
        <v>2434940</v>
      </c>
      <c r="AQ4" s="56">
        <v>2457713</v>
      </c>
      <c r="AR4" s="56">
        <v>2527786</v>
      </c>
      <c r="AS4" s="195">
        <v>2512037</v>
      </c>
    </row>
    <row r="5" spans="1:45">
      <c r="A5" s="296"/>
      <c r="C5" s="296" t="s">
        <v>96</v>
      </c>
      <c r="D5" s="195">
        <v>711339</v>
      </c>
      <c r="E5" s="195">
        <v>716250</v>
      </c>
      <c r="F5" s="195">
        <v>721217</v>
      </c>
      <c r="G5" s="195">
        <v>726050</v>
      </c>
      <c r="H5" s="195">
        <v>730874</v>
      </c>
      <c r="I5" s="195">
        <v>722363</v>
      </c>
      <c r="J5" s="195">
        <v>666694</v>
      </c>
      <c r="K5" s="195">
        <v>674803</v>
      </c>
      <c r="L5" s="195">
        <v>682895</v>
      </c>
      <c r="M5" s="195">
        <v>690964</v>
      </c>
      <c r="N5" s="195">
        <v>714920</v>
      </c>
      <c r="O5" s="195">
        <v>719913</v>
      </c>
      <c r="P5" s="195">
        <v>722058</v>
      </c>
      <c r="Q5" s="195">
        <v>724133</v>
      </c>
      <c r="R5" s="195">
        <v>717198</v>
      </c>
      <c r="S5" s="195">
        <v>718505</v>
      </c>
      <c r="T5" s="195">
        <v>709427</v>
      </c>
      <c r="U5" s="195">
        <v>702650</v>
      </c>
      <c r="V5" s="195">
        <v>690203</v>
      </c>
      <c r="W5" s="195">
        <v>695685</v>
      </c>
      <c r="X5" s="195">
        <v>714714</v>
      </c>
      <c r="Y5" s="195">
        <v>717094</v>
      </c>
      <c r="Z5" s="195">
        <v>714515</v>
      </c>
      <c r="AA5" s="195">
        <v>710404</v>
      </c>
      <c r="AB5" s="195">
        <v>707510</v>
      </c>
      <c r="AC5" s="195">
        <v>714938</v>
      </c>
      <c r="AD5" s="195">
        <v>728831</v>
      </c>
      <c r="AE5" s="195">
        <v>747777</v>
      </c>
      <c r="AF5" s="195">
        <v>760499</v>
      </c>
      <c r="AG5" s="195">
        <v>770771</v>
      </c>
      <c r="AH5" s="195">
        <v>752482</v>
      </c>
      <c r="AI5" s="195">
        <v>756914</v>
      </c>
      <c r="AJ5" s="195">
        <v>755148</v>
      </c>
      <c r="AK5" s="195">
        <v>760488</v>
      </c>
      <c r="AL5" s="195">
        <v>763307</v>
      </c>
      <c r="AM5" s="195">
        <v>747705</v>
      </c>
      <c r="AN5" s="195">
        <v>748032</v>
      </c>
      <c r="AO5" s="195">
        <v>740403</v>
      </c>
      <c r="AP5" s="56">
        <v>739301</v>
      </c>
      <c r="AQ5" s="56">
        <v>743449</v>
      </c>
      <c r="AR5" s="56">
        <v>764605</v>
      </c>
      <c r="AS5" s="195">
        <v>743965</v>
      </c>
    </row>
    <row r="6" spans="1:45">
      <c r="A6" s="296"/>
      <c r="C6" s="296" t="s">
        <v>46</v>
      </c>
      <c r="D6" s="195">
        <v>383453</v>
      </c>
      <c r="E6" s="195">
        <v>386347</v>
      </c>
      <c r="F6" s="195">
        <v>389255</v>
      </c>
      <c r="G6" s="195">
        <v>392130</v>
      </c>
      <c r="H6" s="195">
        <v>395010</v>
      </c>
      <c r="I6" s="195">
        <v>390168</v>
      </c>
      <c r="J6" s="195">
        <v>364494</v>
      </c>
      <c r="K6" s="195">
        <v>367104</v>
      </c>
      <c r="L6" s="195">
        <v>369719</v>
      </c>
      <c r="M6" s="195">
        <v>372323</v>
      </c>
      <c r="N6" s="195">
        <v>382649</v>
      </c>
      <c r="O6" s="195">
        <v>387942</v>
      </c>
      <c r="P6" s="195">
        <v>391723</v>
      </c>
      <c r="Q6" s="195">
        <v>395497</v>
      </c>
      <c r="R6" s="195">
        <v>392017</v>
      </c>
      <c r="S6" s="195">
        <v>396109</v>
      </c>
      <c r="T6" s="195">
        <v>392830</v>
      </c>
      <c r="U6" s="195">
        <v>384966</v>
      </c>
      <c r="V6" s="195">
        <v>375459</v>
      </c>
      <c r="W6" s="195">
        <v>377030</v>
      </c>
      <c r="X6" s="195">
        <v>384418</v>
      </c>
      <c r="Y6" s="195">
        <v>377012</v>
      </c>
      <c r="Z6" s="195">
        <v>374057</v>
      </c>
      <c r="AA6" s="195">
        <v>370632</v>
      </c>
      <c r="AB6" s="195">
        <v>369616</v>
      </c>
      <c r="AC6" s="195">
        <v>377153</v>
      </c>
      <c r="AD6" s="195">
        <v>392757</v>
      </c>
      <c r="AE6" s="195">
        <v>400137</v>
      </c>
      <c r="AF6" s="195">
        <v>405990</v>
      </c>
      <c r="AG6" s="195">
        <v>410523</v>
      </c>
      <c r="AH6" s="195">
        <v>400222</v>
      </c>
      <c r="AI6" s="195">
        <v>399948</v>
      </c>
      <c r="AJ6" s="195">
        <v>396316</v>
      </c>
      <c r="AK6" s="195">
        <v>395940</v>
      </c>
      <c r="AL6" s="195">
        <v>394632</v>
      </c>
      <c r="AM6" s="195">
        <v>382986</v>
      </c>
      <c r="AN6" s="195">
        <v>385246</v>
      </c>
      <c r="AO6" s="195">
        <v>383104</v>
      </c>
      <c r="AP6" s="56">
        <v>384510</v>
      </c>
      <c r="AQ6" s="56">
        <v>389337</v>
      </c>
      <c r="AR6" s="56">
        <v>403187</v>
      </c>
      <c r="AS6" s="195">
        <v>404463</v>
      </c>
    </row>
    <row r="7" spans="1:45">
      <c r="A7" s="296"/>
      <c r="C7" s="296" t="s">
        <v>47</v>
      </c>
      <c r="D7" s="195">
        <v>165198</v>
      </c>
      <c r="E7" s="195">
        <v>168475</v>
      </c>
      <c r="F7" s="195">
        <v>171767</v>
      </c>
      <c r="G7" s="195">
        <v>174951</v>
      </c>
      <c r="H7" s="195">
        <v>178150</v>
      </c>
      <c r="I7" s="195">
        <v>178205</v>
      </c>
      <c r="J7" s="195">
        <v>170817</v>
      </c>
      <c r="K7" s="195">
        <v>174620</v>
      </c>
      <c r="L7" s="195">
        <v>178434</v>
      </c>
      <c r="M7" s="195">
        <v>182253</v>
      </c>
      <c r="N7" s="195">
        <v>189735</v>
      </c>
      <c r="O7" s="195">
        <v>195115</v>
      </c>
      <c r="P7" s="195">
        <v>199800</v>
      </c>
      <c r="Q7" s="195">
        <v>204467</v>
      </c>
      <c r="R7" s="195">
        <v>205355</v>
      </c>
      <c r="S7" s="195">
        <v>210684</v>
      </c>
      <c r="T7" s="195">
        <v>213046</v>
      </c>
      <c r="U7" s="195">
        <v>213750</v>
      </c>
      <c r="V7" s="195">
        <v>209252</v>
      </c>
      <c r="W7" s="195">
        <v>211270</v>
      </c>
      <c r="X7" s="195">
        <v>221788</v>
      </c>
      <c r="Y7" s="195">
        <v>211249</v>
      </c>
      <c r="Z7" s="195">
        <v>212282</v>
      </c>
      <c r="AA7" s="195">
        <v>213144</v>
      </c>
      <c r="AB7" s="195">
        <v>215537</v>
      </c>
      <c r="AC7" s="195">
        <v>225507</v>
      </c>
      <c r="AD7" s="195">
        <v>231024</v>
      </c>
      <c r="AE7" s="195">
        <v>234373</v>
      </c>
      <c r="AF7" s="195">
        <v>237013</v>
      </c>
      <c r="AG7" s="195">
        <v>238522</v>
      </c>
      <c r="AH7" s="195">
        <v>232985</v>
      </c>
      <c r="AI7" s="195">
        <v>234435</v>
      </c>
      <c r="AJ7" s="195">
        <v>234605</v>
      </c>
      <c r="AK7" s="195">
        <v>236438</v>
      </c>
      <c r="AL7" s="195">
        <v>237478</v>
      </c>
      <c r="AM7" s="195">
        <v>231524</v>
      </c>
      <c r="AN7" s="195">
        <v>233338</v>
      </c>
      <c r="AO7" s="195">
        <v>232843</v>
      </c>
      <c r="AP7" s="56">
        <v>233825</v>
      </c>
      <c r="AQ7" s="56">
        <v>237137</v>
      </c>
      <c r="AR7" s="56">
        <v>245416</v>
      </c>
      <c r="AS7" s="195">
        <v>246744</v>
      </c>
    </row>
    <row r="8" spans="1:45">
      <c r="A8" s="296"/>
      <c r="C8" s="296" t="s">
        <v>59</v>
      </c>
      <c r="D8" s="195">
        <v>238548</v>
      </c>
      <c r="E8" s="195">
        <v>242555</v>
      </c>
      <c r="F8" s="195">
        <v>246571</v>
      </c>
      <c r="G8" s="195">
        <v>250503</v>
      </c>
      <c r="H8" s="195">
        <v>254445</v>
      </c>
      <c r="I8" s="195">
        <v>254502</v>
      </c>
      <c r="J8" s="195">
        <v>238493</v>
      </c>
      <c r="K8" s="195">
        <v>241614</v>
      </c>
      <c r="L8" s="195">
        <v>244743</v>
      </c>
      <c r="M8" s="195">
        <v>247871</v>
      </c>
      <c r="N8" s="195">
        <v>255757</v>
      </c>
      <c r="O8" s="195">
        <v>262237</v>
      </c>
      <c r="P8" s="195">
        <v>267932</v>
      </c>
      <c r="Q8" s="195">
        <v>273608</v>
      </c>
      <c r="R8" s="195">
        <v>272769</v>
      </c>
      <c r="S8" s="195">
        <v>278075</v>
      </c>
      <c r="T8" s="195">
        <v>275746</v>
      </c>
      <c r="U8" s="195">
        <v>273845</v>
      </c>
      <c r="V8" s="195">
        <v>269939</v>
      </c>
      <c r="W8" s="195">
        <v>270902</v>
      </c>
      <c r="X8" s="195">
        <v>275426</v>
      </c>
      <c r="Y8" s="195">
        <v>272322</v>
      </c>
      <c r="Z8" s="195">
        <v>268890</v>
      </c>
      <c r="AA8" s="195">
        <v>265988</v>
      </c>
      <c r="AB8" s="195">
        <v>266291</v>
      </c>
      <c r="AC8" s="195">
        <v>269597</v>
      </c>
      <c r="AD8" s="195">
        <v>281608</v>
      </c>
      <c r="AE8" s="195">
        <v>286301</v>
      </c>
      <c r="AF8" s="195">
        <v>291878</v>
      </c>
      <c r="AG8" s="195">
        <v>296925</v>
      </c>
      <c r="AH8" s="195">
        <v>292660</v>
      </c>
      <c r="AI8" s="195">
        <v>295672</v>
      </c>
      <c r="AJ8" s="195">
        <v>296620</v>
      </c>
      <c r="AK8" s="195">
        <v>298896</v>
      </c>
      <c r="AL8" s="195">
        <v>301655</v>
      </c>
      <c r="AM8" s="195">
        <v>296627</v>
      </c>
      <c r="AN8" s="195">
        <v>297318</v>
      </c>
      <c r="AO8" s="195">
        <v>294698</v>
      </c>
      <c r="AP8" s="56">
        <v>294673</v>
      </c>
      <c r="AQ8" s="56">
        <v>297545</v>
      </c>
      <c r="AR8" s="56">
        <v>305978</v>
      </c>
      <c r="AS8" s="195">
        <v>306158</v>
      </c>
    </row>
    <row r="9" spans="1:45">
      <c r="A9" s="296"/>
      <c r="C9" s="296" t="s">
        <v>48</v>
      </c>
      <c r="D9" s="195">
        <v>132278</v>
      </c>
      <c r="E9" s="195">
        <v>133914</v>
      </c>
      <c r="F9" s="195">
        <v>135555</v>
      </c>
      <c r="G9" s="195">
        <v>137030</v>
      </c>
      <c r="H9" s="195">
        <v>138508</v>
      </c>
      <c r="I9" s="195">
        <v>138302</v>
      </c>
      <c r="J9" s="195">
        <v>130629</v>
      </c>
      <c r="K9" s="195">
        <v>132147</v>
      </c>
      <c r="L9" s="195">
        <v>133669</v>
      </c>
      <c r="M9" s="195">
        <v>135197</v>
      </c>
      <c r="N9" s="195">
        <v>139112</v>
      </c>
      <c r="O9" s="195">
        <v>141599</v>
      </c>
      <c r="P9" s="195">
        <v>143715</v>
      </c>
      <c r="Q9" s="195">
        <v>145851</v>
      </c>
      <c r="R9" s="195">
        <v>144654</v>
      </c>
      <c r="S9" s="195">
        <v>147204</v>
      </c>
      <c r="T9" s="195">
        <v>147471</v>
      </c>
      <c r="U9" s="195">
        <v>147073</v>
      </c>
      <c r="V9" s="195">
        <v>142553</v>
      </c>
      <c r="W9" s="195">
        <v>144618</v>
      </c>
      <c r="X9" s="195">
        <v>148326</v>
      </c>
      <c r="Y9" s="195">
        <v>141339</v>
      </c>
      <c r="Z9" s="195">
        <v>140435</v>
      </c>
      <c r="AA9" s="195">
        <v>140047</v>
      </c>
      <c r="AB9" s="195">
        <v>141924</v>
      </c>
      <c r="AC9" s="195">
        <v>142253</v>
      </c>
      <c r="AD9" s="195">
        <v>140886</v>
      </c>
      <c r="AE9" s="195">
        <v>142768</v>
      </c>
      <c r="AF9" s="195">
        <v>145867</v>
      </c>
      <c r="AG9" s="195">
        <v>148246</v>
      </c>
      <c r="AH9" s="195">
        <v>148120</v>
      </c>
      <c r="AI9" s="195">
        <v>149173</v>
      </c>
      <c r="AJ9" s="195">
        <v>149179</v>
      </c>
      <c r="AK9" s="195">
        <v>149701</v>
      </c>
      <c r="AL9" s="195">
        <v>150409</v>
      </c>
      <c r="AM9" s="195">
        <v>147393</v>
      </c>
      <c r="AN9" s="195">
        <v>148637</v>
      </c>
      <c r="AO9" s="195">
        <v>148149</v>
      </c>
      <c r="AP9" s="56">
        <v>148934</v>
      </c>
      <c r="AQ9" s="56">
        <v>151315</v>
      </c>
      <c r="AR9" s="56">
        <v>155297</v>
      </c>
      <c r="AS9" s="195">
        <v>156622</v>
      </c>
    </row>
    <row r="10" spans="1:45">
      <c r="A10" s="296"/>
      <c r="C10" s="296" t="s">
        <v>49</v>
      </c>
      <c r="D10" s="195">
        <v>278373</v>
      </c>
      <c r="E10" s="195">
        <v>280589</v>
      </c>
      <c r="F10" s="195">
        <v>282820</v>
      </c>
      <c r="G10" s="195">
        <v>284910</v>
      </c>
      <c r="H10" s="195">
        <v>287010</v>
      </c>
      <c r="I10" s="195">
        <v>284917</v>
      </c>
      <c r="J10" s="195">
        <v>262704</v>
      </c>
      <c r="K10" s="195">
        <v>265389</v>
      </c>
      <c r="L10" s="195">
        <v>268063</v>
      </c>
      <c r="M10" s="195">
        <v>270746</v>
      </c>
      <c r="N10" s="195">
        <v>279225</v>
      </c>
      <c r="O10" s="195">
        <v>284194</v>
      </c>
      <c r="P10" s="195">
        <v>288340</v>
      </c>
      <c r="Q10" s="195">
        <v>292511</v>
      </c>
      <c r="R10" s="195">
        <v>292021</v>
      </c>
      <c r="S10" s="195">
        <v>296076</v>
      </c>
      <c r="T10" s="195">
        <v>289446</v>
      </c>
      <c r="U10" s="195">
        <v>287792</v>
      </c>
      <c r="V10" s="195">
        <v>278288</v>
      </c>
      <c r="W10" s="195">
        <v>280120</v>
      </c>
      <c r="X10" s="195">
        <v>289392</v>
      </c>
      <c r="Y10" s="195">
        <v>286605</v>
      </c>
      <c r="Z10" s="195">
        <v>283509</v>
      </c>
      <c r="AA10" s="195">
        <v>281530</v>
      </c>
      <c r="AB10" s="195">
        <v>282096</v>
      </c>
      <c r="AC10" s="195">
        <v>291359</v>
      </c>
      <c r="AD10" s="195">
        <v>287842</v>
      </c>
      <c r="AE10" s="195">
        <v>292311</v>
      </c>
      <c r="AF10" s="195">
        <v>297705</v>
      </c>
      <c r="AG10" s="195">
        <v>301516</v>
      </c>
      <c r="AH10" s="195">
        <v>297471</v>
      </c>
      <c r="AI10" s="195">
        <v>300870</v>
      </c>
      <c r="AJ10" s="195">
        <v>301546</v>
      </c>
      <c r="AK10" s="195">
        <v>302922</v>
      </c>
      <c r="AL10" s="195">
        <v>305890</v>
      </c>
      <c r="AM10" s="195">
        <v>301355</v>
      </c>
      <c r="AN10" s="195">
        <v>302573</v>
      </c>
      <c r="AO10" s="195">
        <v>299683</v>
      </c>
      <c r="AP10" s="56">
        <v>301343</v>
      </c>
      <c r="AQ10" s="56">
        <v>305381</v>
      </c>
      <c r="AR10" s="56">
        <v>314453</v>
      </c>
      <c r="AS10" s="195">
        <v>316181</v>
      </c>
    </row>
    <row r="11" spans="1:45">
      <c r="A11" s="296"/>
      <c r="C11" s="296" t="s">
        <v>50</v>
      </c>
      <c r="D11" s="195">
        <v>125964</v>
      </c>
      <c r="E11" s="195">
        <v>126870</v>
      </c>
      <c r="F11" s="195">
        <v>127771</v>
      </c>
      <c r="G11" s="195">
        <v>128533</v>
      </c>
      <c r="H11" s="195">
        <v>129278</v>
      </c>
      <c r="I11" s="195">
        <v>128768</v>
      </c>
      <c r="J11" s="195">
        <v>120112</v>
      </c>
      <c r="K11" s="195">
        <v>119989</v>
      </c>
      <c r="L11" s="195">
        <v>119864</v>
      </c>
      <c r="M11" s="195">
        <v>119742</v>
      </c>
      <c r="N11" s="195">
        <v>121705</v>
      </c>
      <c r="O11" s="195">
        <v>123044</v>
      </c>
      <c r="P11" s="195">
        <v>124065</v>
      </c>
      <c r="Q11" s="195">
        <v>125100</v>
      </c>
      <c r="R11" s="195">
        <v>123884</v>
      </c>
      <c r="S11" s="195">
        <v>125704</v>
      </c>
      <c r="T11" s="195">
        <v>124353</v>
      </c>
      <c r="U11" s="195">
        <v>123932</v>
      </c>
      <c r="V11" s="195">
        <v>123745</v>
      </c>
      <c r="W11" s="195">
        <v>125494</v>
      </c>
      <c r="X11" s="195">
        <v>125263</v>
      </c>
      <c r="Y11" s="195">
        <v>127018</v>
      </c>
      <c r="Z11" s="195">
        <v>123211</v>
      </c>
      <c r="AA11" s="195">
        <v>120028</v>
      </c>
      <c r="AB11" s="195">
        <v>118246</v>
      </c>
      <c r="AC11" s="195">
        <v>117699</v>
      </c>
      <c r="AD11" s="195">
        <v>118098</v>
      </c>
      <c r="AE11" s="195">
        <v>119397</v>
      </c>
      <c r="AF11" s="195">
        <v>121658</v>
      </c>
      <c r="AG11" s="195">
        <v>123262</v>
      </c>
      <c r="AH11" s="195">
        <v>122251</v>
      </c>
      <c r="AI11" s="195">
        <v>122520</v>
      </c>
      <c r="AJ11" s="195">
        <v>121917</v>
      </c>
      <c r="AK11" s="195">
        <v>121463</v>
      </c>
      <c r="AL11" s="195">
        <v>121691</v>
      </c>
      <c r="AM11" s="195">
        <v>118817</v>
      </c>
      <c r="AN11" s="195">
        <v>118775</v>
      </c>
      <c r="AO11" s="195">
        <v>117145</v>
      </c>
      <c r="AP11" s="56">
        <v>117090</v>
      </c>
      <c r="AQ11" s="56">
        <v>118030</v>
      </c>
      <c r="AR11" s="56">
        <v>120730</v>
      </c>
      <c r="AS11" s="195">
        <v>120693</v>
      </c>
    </row>
    <row r="12" spans="1:45">
      <c r="A12" s="296"/>
      <c r="C12" s="296" t="s">
        <v>60</v>
      </c>
      <c r="D12" s="195">
        <v>121718</v>
      </c>
      <c r="E12" s="195">
        <v>121353</v>
      </c>
      <c r="F12" s="195">
        <v>120983</v>
      </c>
      <c r="G12" s="195">
        <v>120298</v>
      </c>
      <c r="H12" s="195">
        <v>119615</v>
      </c>
      <c r="I12" s="195">
        <v>118225</v>
      </c>
      <c r="J12" s="195">
        <v>110274</v>
      </c>
      <c r="K12" s="195">
        <v>109799</v>
      </c>
      <c r="L12" s="195">
        <v>109320</v>
      </c>
      <c r="M12" s="195">
        <v>108851</v>
      </c>
      <c r="N12" s="195">
        <v>110354</v>
      </c>
      <c r="O12" s="195">
        <v>110440</v>
      </c>
      <c r="P12" s="195">
        <v>110240</v>
      </c>
      <c r="Q12" s="195">
        <v>110041</v>
      </c>
      <c r="R12" s="195">
        <v>109112</v>
      </c>
      <c r="S12" s="195">
        <v>110594</v>
      </c>
      <c r="T12" s="195">
        <v>109200</v>
      </c>
      <c r="U12" s="195">
        <v>107803</v>
      </c>
      <c r="V12" s="195">
        <v>104288</v>
      </c>
      <c r="W12" s="195">
        <v>104633</v>
      </c>
      <c r="X12" s="195">
        <v>105642</v>
      </c>
      <c r="Y12" s="195">
        <v>100887</v>
      </c>
      <c r="Z12" s="195">
        <v>98410</v>
      </c>
      <c r="AA12" s="195">
        <v>96632</v>
      </c>
      <c r="AB12" s="195">
        <v>95591</v>
      </c>
      <c r="AC12" s="195">
        <v>97563</v>
      </c>
      <c r="AD12" s="195">
        <v>96446</v>
      </c>
      <c r="AE12" s="195">
        <v>96601</v>
      </c>
      <c r="AF12" s="195">
        <v>97235</v>
      </c>
      <c r="AG12" s="195">
        <v>96823</v>
      </c>
      <c r="AH12" s="195">
        <v>95138</v>
      </c>
      <c r="AI12" s="195">
        <v>95197</v>
      </c>
      <c r="AJ12" s="195">
        <v>94860</v>
      </c>
      <c r="AK12" s="195">
        <v>94520</v>
      </c>
      <c r="AL12" s="195">
        <v>94506</v>
      </c>
      <c r="AM12" s="195">
        <v>92027</v>
      </c>
      <c r="AN12" s="195">
        <v>91747</v>
      </c>
      <c r="AO12" s="195">
        <v>90240</v>
      </c>
      <c r="AP12" s="56">
        <v>89677</v>
      </c>
      <c r="AQ12" s="56">
        <v>89804</v>
      </c>
      <c r="AR12" s="56">
        <v>90988</v>
      </c>
      <c r="AS12" s="195">
        <v>90620</v>
      </c>
    </row>
    <row r="13" spans="1:45">
      <c r="A13" s="296"/>
      <c r="C13" s="296" t="s">
        <v>61</v>
      </c>
      <c r="D13" s="195">
        <v>58861</v>
      </c>
      <c r="E13" s="195">
        <v>58733</v>
      </c>
      <c r="F13" s="195">
        <v>58594</v>
      </c>
      <c r="G13" s="195">
        <v>58283</v>
      </c>
      <c r="H13" s="195">
        <v>57962</v>
      </c>
      <c r="I13" s="195">
        <v>57506</v>
      </c>
      <c r="J13" s="195">
        <v>54277</v>
      </c>
      <c r="K13" s="195">
        <v>54416</v>
      </c>
      <c r="L13" s="195">
        <v>54567</v>
      </c>
      <c r="M13" s="195">
        <v>54712</v>
      </c>
      <c r="N13" s="195">
        <v>55734</v>
      </c>
      <c r="O13" s="195">
        <v>56082</v>
      </c>
      <c r="P13" s="195">
        <v>56298</v>
      </c>
      <c r="Q13" s="195">
        <v>56502</v>
      </c>
      <c r="R13" s="195">
        <v>56191</v>
      </c>
      <c r="S13" s="195">
        <v>57488</v>
      </c>
      <c r="T13" s="195">
        <v>57346</v>
      </c>
      <c r="U13" s="195">
        <v>57111</v>
      </c>
      <c r="V13" s="195">
        <v>56278</v>
      </c>
      <c r="W13" s="195">
        <v>57028</v>
      </c>
      <c r="X13" s="195">
        <v>57815</v>
      </c>
      <c r="Y13" s="195">
        <v>55340</v>
      </c>
      <c r="Z13" s="195">
        <v>54484</v>
      </c>
      <c r="AA13" s="195">
        <v>53940</v>
      </c>
      <c r="AB13" s="195">
        <v>54195</v>
      </c>
      <c r="AC13" s="195">
        <v>56010</v>
      </c>
      <c r="AD13" s="195">
        <v>55016</v>
      </c>
      <c r="AE13" s="195">
        <v>54927</v>
      </c>
      <c r="AF13" s="195">
        <v>55269</v>
      </c>
      <c r="AG13" s="195">
        <v>55234</v>
      </c>
      <c r="AH13" s="195">
        <v>54521</v>
      </c>
      <c r="AI13" s="195">
        <v>55076</v>
      </c>
      <c r="AJ13" s="195">
        <v>55281</v>
      </c>
      <c r="AK13" s="195">
        <v>55641</v>
      </c>
      <c r="AL13" s="195">
        <v>56110</v>
      </c>
      <c r="AM13" s="195">
        <v>55239</v>
      </c>
      <c r="AN13" s="195">
        <v>55222</v>
      </c>
      <c r="AO13" s="195">
        <v>54589</v>
      </c>
      <c r="AP13" s="56">
        <v>54408</v>
      </c>
      <c r="AQ13" s="56">
        <v>54750</v>
      </c>
      <c r="AR13" s="56">
        <v>55772</v>
      </c>
      <c r="AS13" s="195">
        <v>55709</v>
      </c>
    </row>
    <row r="14" spans="1:45">
      <c r="A14" s="306"/>
      <c r="B14" s="306"/>
      <c r="C14" s="306" t="s">
        <v>62</v>
      </c>
      <c r="D14" s="196">
        <v>91883</v>
      </c>
      <c r="E14" s="196">
        <v>92029</v>
      </c>
      <c r="F14" s="196">
        <v>92175</v>
      </c>
      <c r="G14" s="196">
        <v>92013</v>
      </c>
      <c r="H14" s="196">
        <v>91842</v>
      </c>
      <c r="I14" s="196">
        <v>91743</v>
      </c>
      <c r="J14" s="196">
        <v>85298</v>
      </c>
      <c r="K14" s="196">
        <v>85473</v>
      </c>
      <c r="L14" s="196">
        <v>85639</v>
      </c>
      <c r="M14" s="196">
        <v>85816</v>
      </c>
      <c r="N14" s="196">
        <v>87571</v>
      </c>
      <c r="O14" s="196">
        <v>87254</v>
      </c>
      <c r="P14" s="196">
        <v>86727</v>
      </c>
      <c r="Q14" s="196">
        <v>86203</v>
      </c>
      <c r="R14" s="196">
        <v>85852</v>
      </c>
      <c r="S14" s="196">
        <v>87468</v>
      </c>
      <c r="T14" s="196">
        <v>85829</v>
      </c>
      <c r="U14" s="196">
        <v>84775</v>
      </c>
      <c r="V14" s="196">
        <v>83802</v>
      </c>
      <c r="W14" s="196">
        <v>84861</v>
      </c>
      <c r="X14" s="196">
        <v>87177</v>
      </c>
      <c r="Y14" s="196">
        <v>83281</v>
      </c>
      <c r="Z14" s="196">
        <v>81490</v>
      </c>
      <c r="AA14" s="196">
        <v>80027</v>
      </c>
      <c r="AB14" s="196">
        <v>78997</v>
      </c>
      <c r="AC14" s="196">
        <v>80002</v>
      </c>
      <c r="AD14" s="196">
        <v>77991</v>
      </c>
      <c r="AE14" s="196">
        <v>78265</v>
      </c>
      <c r="AF14" s="196">
        <v>78799</v>
      </c>
      <c r="AG14" s="196">
        <v>78463</v>
      </c>
      <c r="AH14" s="196">
        <v>77468</v>
      </c>
      <c r="AI14" s="196">
        <v>77175</v>
      </c>
      <c r="AJ14" s="196">
        <v>76668</v>
      </c>
      <c r="AK14" s="196">
        <v>76203</v>
      </c>
      <c r="AL14" s="196">
        <v>75831</v>
      </c>
      <c r="AM14" s="196">
        <v>73518</v>
      </c>
      <c r="AN14" s="196">
        <v>73102</v>
      </c>
      <c r="AO14" s="196">
        <v>71859</v>
      </c>
      <c r="AP14" s="196">
        <v>71179</v>
      </c>
      <c r="AQ14" s="196">
        <v>70965</v>
      </c>
      <c r="AR14" s="196">
        <v>71360</v>
      </c>
      <c r="AS14" s="195">
        <v>70882</v>
      </c>
    </row>
    <row r="15" spans="1:45">
      <c r="A15" s="306"/>
      <c r="B15" s="309"/>
      <c r="C15" s="30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56"/>
      <c r="AI15" s="56"/>
      <c r="AJ15" s="56"/>
      <c r="AK15" s="56"/>
      <c r="AL15" s="56"/>
      <c r="AM15" s="56"/>
      <c r="AN15" s="56"/>
      <c r="AO15" s="56"/>
      <c r="AP15" s="195"/>
      <c r="AQ15" s="195"/>
      <c r="AR15" s="195"/>
      <c r="AS15" s="200"/>
    </row>
    <row r="16" spans="1:45">
      <c r="A16" s="296" t="s">
        <v>116</v>
      </c>
      <c r="B16" s="56">
        <v>100</v>
      </c>
      <c r="C16" s="56" t="s">
        <v>96</v>
      </c>
      <c r="D16" s="56">
        <v>711339</v>
      </c>
      <c r="E16" s="56">
        <v>716250</v>
      </c>
      <c r="F16" s="56">
        <v>721217</v>
      </c>
      <c r="G16" s="56">
        <v>726050</v>
      </c>
      <c r="H16" s="56">
        <v>730874</v>
      </c>
      <c r="I16" s="56">
        <v>722363</v>
      </c>
      <c r="J16" s="56">
        <v>666694</v>
      </c>
      <c r="K16" s="56">
        <v>674803</v>
      </c>
      <c r="L16" s="56">
        <v>682895</v>
      </c>
      <c r="M16" s="56">
        <v>690964</v>
      </c>
      <c r="N16" s="56">
        <v>714920</v>
      </c>
      <c r="O16" s="56">
        <v>719913</v>
      </c>
      <c r="P16" s="56">
        <v>722058</v>
      </c>
      <c r="Q16" s="56">
        <v>724133</v>
      </c>
      <c r="R16" s="56">
        <v>717198</v>
      </c>
      <c r="S16" s="56">
        <v>718505</v>
      </c>
      <c r="T16" s="56">
        <v>709427</v>
      </c>
      <c r="U16" s="56">
        <v>702650</v>
      </c>
      <c r="V16" s="56">
        <v>690203</v>
      </c>
      <c r="W16" s="56">
        <v>695685</v>
      </c>
      <c r="X16" s="56">
        <v>714714</v>
      </c>
      <c r="Y16" s="195">
        <v>717094</v>
      </c>
      <c r="Z16" s="195">
        <v>714515</v>
      </c>
      <c r="AA16" s="195">
        <v>710404</v>
      </c>
      <c r="AB16" s="195">
        <v>707510</v>
      </c>
      <c r="AC16" s="195">
        <v>714938</v>
      </c>
      <c r="AD16" s="195">
        <v>728831</v>
      </c>
      <c r="AE16" s="195">
        <v>747777</v>
      </c>
      <c r="AF16" s="195">
        <v>760499</v>
      </c>
      <c r="AG16" s="195">
        <v>770771</v>
      </c>
      <c r="AH16" s="198">
        <v>752482</v>
      </c>
      <c r="AI16" s="198">
        <v>756914</v>
      </c>
      <c r="AJ16" s="198">
        <v>755148</v>
      </c>
      <c r="AK16" s="198">
        <v>760488</v>
      </c>
      <c r="AL16" s="198">
        <v>763307</v>
      </c>
      <c r="AM16" s="198">
        <v>747705</v>
      </c>
      <c r="AN16" s="198">
        <v>748032</v>
      </c>
      <c r="AO16" s="198">
        <v>740403</v>
      </c>
      <c r="AP16" s="198">
        <v>739301</v>
      </c>
      <c r="AQ16" s="198">
        <v>743449</v>
      </c>
      <c r="AR16" s="198">
        <v>764605</v>
      </c>
      <c r="AS16" s="195">
        <v>743965</v>
      </c>
    </row>
    <row r="17" spans="1:45">
      <c r="A17" s="296" t="s">
        <v>116</v>
      </c>
      <c r="B17" s="56"/>
      <c r="C17" s="56" t="s">
        <v>119</v>
      </c>
      <c r="D17" s="56">
        <v>383453</v>
      </c>
      <c r="E17" s="56">
        <v>386347</v>
      </c>
      <c r="F17" s="56">
        <v>389255</v>
      </c>
      <c r="G17" s="56">
        <v>392130</v>
      </c>
      <c r="H17" s="56">
        <v>395010</v>
      </c>
      <c r="I17" s="56">
        <v>390168</v>
      </c>
      <c r="J17" s="56">
        <v>364494</v>
      </c>
      <c r="K17" s="56">
        <v>367104</v>
      </c>
      <c r="L17" s="56">
        <v>369719</v>
      </c>
      <c r="M17" s="56">
        <v>372323</v>
      </c>
      <c r="N17" s="56">
        <v>382649</v>
      </c>
      <c r="O17" s="56">
        <v>387942</v>
      </c>
      <c r="P17" s="56">
        <v>391723</v>
      </c>
      <c r="Q17" s="56">
        <v>395497</v>
      </c>
      <c r="R17" s="56">
        <v>392017</v>
      </c>
      <c r="S17" s="56">
        <v>396109</v>
      </c>
      <c r="T17" s="56">
        <v>392830</v>
      </c>
      <c r="U17" s="56">
        <v>384966</v>
      </c>
      <c r="V17" s="56">
        <v>375459</v>
      </c>
      <c r="W17" s="56">
        <v>377030</v>
      </c>
      <c r="X17" s="56">
        <v>384418</v>
      </c>
      <c r="Y17" s="195">
        <v>377012</v>
      </c>
      <c r="Z17" s="195">
        <v>374057</v>
      </c>
      <c r="AA17" s="195">
        <v>370632</v>
      </c>
      <c r="AB17" s="195">
        <v>369616</v>
      </c>
      <c r="AC17" s="195">
        <v>377153</v>
      </c>
      <c r="AD17" s="195">
        <v>392757</v>
      </c>
      <c r="AE17" s="195">
        <v>400137</v>
      </c>
      <c r="AF17" s="195">
        <v>405990</v>
      </c>
      <c r="AG17" s="195">
        <v>410523</v>
      </c>
      <c r="AH17" s="56">
        <v>400222</v>
      </c>
      <c r="AI17" s="56">
        <v>399948</v>
      </c>
      <c r="AJ17" s="56">
        <v>396316</v>
      </c>
      <c r="AK17" s="56">
        <v>395940</v>
      </c>
      <c r="AL17" s="56">
        <v>394632</v>
      </c>
      <c r="AM17" s="56">
        <v>382986</v>
      </c>
      <c r="AN17" s="56">
        <v>385246</v>
      </c>
      <c r="AO17" s="56">
        <v>383104</v>
      </c>
      <c r="AP17" s="56">
        <v>384510</v>
      </c>
      <c r="AQ17" s="56">
        <v>389337</v>
      </c>
      <c r="AR17" s="56">
        <v>403187</v>
      </c>
      <c r="AS17" s="195">
        <v>404463</v>
      </c>
    </row>
    <row r="18" spans="1:45">
      <c r="A18" s="296"/>
      <c r="B18" s="56">
        <v>202</v>
      </c>
      <c r="C18" s="56" t="s">
        <v>70</v>
      </c>
      <c r="D18" s="56">
        <v>241188</v>
      </c>
      <c r="E18" s="56">
        <v>241849</v>
      </c>
      <c r="F18" s="56">
        <v>242514</v>
      </c>
      <c r="G18" s="56">
        <v>243162</v>
      </c>
      <c r="H18" s="56">
        <v>243813</v>
      </c>
      <c r="I18" s="56">
        <v>240410</v>
      </c>
      <c r="J18" s="56">
        <v>221447</v>
      </c>
      <c r="K18" s="56">
        <v>221436</v>
      </c>
      <c r="L18" s="56">
        <v>221421</v>
      </c>
      <c r="M18" s="56">
        <v>221397</v>
      </c>
      <c r="N18" s="56">
        <v>225717</v>
      </c>
      <c r="O18" s="56">
        <v>228609</v>
      </c>
      <c r="P18" s="56">
        <v>230782</v>
      </c>
      <c r="Q18" s="56">
        <v>232961</v>
      </c>
      <c r="R18" s="56">
        <v>230111</v>
      </c>
      <c r="S18" s="56">
        <v>232231</v>
      </c>
      <c r="T18" s="56">
        <v>230160</v>
      </c>
      <c r="U18" s="56">
        <v>222572</v>
      </c>
      <c r="V18" s="56">
        <v>216395</v>
      </c>
      <c r="W18" s="56">
        <v>216569</v>
      </c>
      <c r="X18" s="56">
        <v>216332</v>
      </c>
      <c r="Y18" s="195">
        <v>214977</v>
      </c>
      <c r="Z18" s="195">
        <v>210722</v>
      </c>
      <c r="AA18" s="195">
        <v>206866</v>
      </c>
      <c r="AB18" s="195">
        <v>205284</v>
      </c>
      <c r="AC18" s="195">
        <v>208365</v>
      </c>
      <c r="AD18" s="195">
        <v>215596</v>
      </c>
      <c r="AE18" s="195">
        <v>217663</v>
      </c>
      <c r="AF18" s="195">
        <v>220043</v>
      </c>
      <c r="AG18" s="195">
        <v>221965</v>
      </c>
      <c r="AH18" s="56">
        <v>215611</v>
      </c>
      <c r="AI18" s="56">
        <v>214615</v>
      </c>
      <c r="AJ18" s="56">
        <v>211306</v>
      </c>
      <c r="AK18" s="56">
        <v>209092</v>
      </c>
      <c r="AL18" s="56">
        <v>207395</v>
      </c>
      <c r="AM18" s="56">
        <v>201085</v>
      </c>
      <c r="AN18" s="56">
        <v>200924</v>
      </c>
      <c r="AO18" s="56">
        <v>198340</v>
      </c>
      <c r="AP18" s="56">
        <v>198137</v>
      </c>
      <c r="AQ18" s="56">
        <v>199598</v>
      </c>
      <c r="AR18" s="56">
        <v>205097</v>
      </c>
      <c r="AS18" s="195">
        <v>204498</v>
      </c>
    </row>
    <row r="19" spans="1:45">
      <c r="A19" s="296"/>
      <c r="B19" s="56">
        <v>204</v>
      </c>
      <c r="C19" s="56" t="s">
        <v>72</v>
      </c>
      <c r="D19" s="56">
        <v>123971</v>
      </c>
      <c r="E19" s="56">
        <v>125884</v>
      </c>
      <c r="F19" s="56">
        <v>127805</v>
      </c>
      <c r="G19" s="56">
        <v>129709</v>
      </c>
      <c r="H19" s="56">
        <v>131617</v>
      </c>
      <c r="I19" s="56">
        <v>130404</v>
      </c>
      <c r="J19" s="56">
        <v>124647</v>
      </c>
      <c r="K19" s="56">
        <v>126927</v>
      </c>
      <c r="L19" s="56">
        <v>129218</v>
      </c>
      <c r="M19" s="56">
        <v>131508</v>
      </c>
      <c r="N19" s="56">
        <v>136687</v>
      </c>
      <c r="O19" s="56">
        <v>138827</v>
      </c>
      <c r="P19" s="56">
        <v>140300</v>
      </c>
      <c r="Q19" s="56">
        <v>141763</v>
      </c>
      <c r="R19" s="56">
        <v>141382</v>
      </c>
      <c r="S19" s="56">
        <v>143083</v>
      </c>
      <c r="T19" s="56">
        <v>142067</v>
      </c>
      <c r="U19" s="56">
        <v>141675</v>
      </c>
      <c r="V19" s="56">
        <v>138296</v>
      </c>
      <c r="W19" s="56">
        <v>139269</v>
      </c>
      <c r="X19" s="56">
        <v>145361</v>
      </c>
      <c r="Y19" s="195">
        <v>139968</v>
      </c>
      <c r="Z19" s="195">
        <v>140927</v>
      </c>
      <c r="AA19" s="195">
        <v>141333</v>
      </c>
      <c r="AB19" s="195">
        <v>141942</v>
      </c>
      <c r="AC19" s="195">
        <v>145882</v>
      </c>
      <c r="AD19" s="195">
        <v>152843</v>
      </c>
      <c r="AE19" s="195">
        <v>157524</v>
      </c>
      <c r="AF19" s="195">
        <v>160762</v>
      </c>
      <c r="AG19" s="195">
        <v>163158</v>
      </c>
      <c r="AH19" s="56">
        <v>160177</v>
      </c>
      <c r="AI19" s="56">
        <v>160491</v>
      </c>
      <c r="AJ19" s="56">
        <v>159761</v>
      </c>
      <c r="AK19" s="56">
        <v>160887</v>
      </c>
      <c r="AL19" s="56">
        <v>160856</v>
      </c>
      <c r="AM19" s="56">
        <v>156046</v>
      </c>
      <c r="AN19" s="56">
        <v>158126</v>
      </c>
      <c r="AO19" s="56">
        <v>158473</v>
      </c>
      <c r="AP19" s="56">
        <v>159910</v>
      </c>
      <c r="AQ19" s="56">
        <v>162874</v>
      </c>
      <c r="AR19" s="56">
        <v>169875</v>
      </c>
      <c r="AS19" s="195">
        <v>171612</v>
      </c>
    </row>
    <row r="20" spans="1:45">
      <c r="A20" s="296"/>
      <c r="B20" s="56">
        <v>206</v>
      </c>
      <c r="C20" s="56" t="s">
        <v>74</v>
      </c>
      <c r="D20" s="56">
        <v>18294</v>
      </c>
      <c r="E20" s="56">
        <v>18614</v>
      </c>
      <c r="F20" s="56">
        <v>18936</v>
      </c>
      <c r="G20" s="56">
        <v>19259</v>
      </c>
      <c r="H20" s="56">
        <v>19580</v>
      </c>
      <c r="I20" s="56">
        <v>19354</v>
      </c>
      <c r="J20" s="56">
        <v>18400</v>
      </c>
      <c r="K20" s="56">
        <v>18741</v>
      </c>
      <c r="L20" s="56">
        <v>19080</v>
      </c>
      <c r="M20" s="56">
        <v>19418</v>
      </c>
      <c r="N20" s="56">
        <v>20245</v>
      </c>
      <c r="O20" s="56">
        <v>20506</v>
      </c>
      <c r="P20" s="56">
        <v>20641</v>
      </c>
      <c r="Q20" s="56">
        <v>20773</v>
      </c>
      <c r="R20" s="56">
        <v>20524</v>
      </c>
      <c r="S20" s="56">
        <v>20795</v>
      </c>
      <c r="T20" s="56">
        <v>20603</v>
      </c>
      <c r="U20" s="56">
        <v>20719</v>
      </c>
      <c r="V20" s="56">
        <v>20768</v>
      </c>
      <c r="W20" s="56">
        <v>21192</v>
      </c>
      <c r="X20" s="56">
        <v>22725</v>
      </c>
      <c r="Y20" s="195">
        <v>22067</v>
      </c>
      <c r="Z20" s="195">
        <v>22408</v>
      </c>
      <c r="AA20" s="195">
        <v>22433</v>
      </c>
      <c r="AB20" s="195">
        <v>22390</v>
      </c>
      <c r="AC20" s="195">
        <v>22906</v>
      </c>
      <c r="AD20" s="195">
        <v>24318</v>
      </c>
      <c r="AE20" s="195">
        <v>24950</v>
      </c>
      <c r="AF20" s="195">
        <v>25185</v>
      </c>
      <c r="AG20" s="195">
        <v>25400</v>
      </c>
      <c r="AH20" s="56">
        <v>24434</v>
      </c>
      <c r="AI20" s="56">
        <v>24842</v>
      </c>
      <c r="AJ20" s="56">
        <v>25249</v>
      </c>
      <c r="AK20" s="56">
        <v>25961</v>
      </c>
      <c r="AL20" s="56">
        <v>26381</v>
      </c>
      <c r="AM20" s="56">
        <v>25855</v>
      </c>
      <c r="AN20" s="56">
        <v>26196</v>
      </c>
      <c r="AO20" s="56">
        <v>26291</v>
      </c>
      <c r="AP20" s="56">
        <v>26463</v>
      </c>
      <c r="AQ20" s="56">
        <v>26865</v>
      </c>
      <c r="AR20" s="56">
        <v>28215</v>
      </c>
      <c r="AS20" s="195">
        <v>28353</v>
      </c>
    </row>
    <row r="21" spans="1:45">
      <c r="A21" s="296" t="s">
        <v>183</v>
      </c>
      <c r="B21" s="56"/>
      <c r="C21" s="56" t="s">
        <v>47</v>
      </c>
      <c r="D21" s="56">
        <v>165198</v>
      </c>
      <c r="E21" s="56">
        <v>168475</v>
      </c>
      <c r="F21" s="56">
        <v>171767</v>
      </c>
      <c r="G21" s="56">
        <v>174951</v>
      </c>
      <c r="H21" s="56">
        <v>178150</v>
      </c>
      <c r="I21" s="56">
        <v>178205</v>
      </c>
      <c r="J21" s="56">
        <v>170817</v>
      </c>
      <c r="K21" s="56">
        <v>174620</v>
      </c>
      <c r="L21" s="56">
        <v>178434</v>
      </c>
      <c r="M21" s="56">
        <v>182253</v>
      </c>
      <c r="N21" s="56">
        <v>189735</v>
      </c>
      <c r="O21" s="56">
        <v>195115</v>
      </c>
      <c r="P21" s="56">
        <v>199800</v>
      </c>
      <c r="Q21" s="56">
        <v>204467</v>
      </c>
      <c r="R21" s="56">
        <v>205355</v>
      </c>
      <c r="S21" s="56">
        <v>210684</v>
      </c>
      <c r="T21" s="56">
        <v>213046</v>
      </c>
      <c r="U21" s="56">
        <v>213750</v>
      </c>
      <c r="V21" s="56">
        <v>209252</v>
      </c>
      <c r="W21" s="56">
        <v>211270</v>
      </c>
      <c r="X21" s="56">
        <v>221788</v>
      </c>
      <c r="Y21" s="195">
        <v>211249</v>
      </c>
      <c r="Z21" s="195">
        <v>212282</v>
      </c>
      <c r="AA21" s="195">
        <v>213144</v>
      </c>
      <c r="AB21" s="195">
        <v>215537</v>
      </c>
      <c r="AC21" s="195">
        <v>225507</v>
      </c>
      <c r="AD21" s="195">
        <v>231024</v>
      </c>
      <c r="AE21" s="195">
        <v>234373</v>
      </c>
      <c r="AF21" s="195">
        <v>237013</v>
      </c>
      <c r="AG21" s="195">
        <v>238522</v>
      </c>
      <c r="AH21" s="56">
        <v>232985</v>
      </c>
      <c r="AI21" s="56">
        <v>234435</v>
      </c>
      <c r="AJ21" s="56">
        <v>234605</v>
      </c>
      <c r="AK21" s="56">
        <v>236438</v>
      </c>
      <c r="AL21" s="56">
        <v>237478</v>
      </c>
      <c r="AM21" s="56">
        <v>231524</v>
      </c>
      <c r="AN21" s="56">
        <v>233338</v>
      </c>
      <c r="AO21" s="56">
        <v>232843</v>
      </c>
      <c r="AP21" s="56">
        <v>233825</v>
      </c>
      <c r="AQ21" s="56">
        <v>237137</v>
      </c>
      <c r="AR21" s="56">
        <v>245416</v>
      </c>
      <c r="AS21" s="195">
        <v>246744</v>
      </c>
    </row>
    <row r="22" spans="1:45">
      <c r="A22" s="296"/>
      <c r="B22" s="56">
        <v>207</v>
      </c>
      <c r="C22" s="56" t="s">
        <v>75</v>
      </c>
      <c r="D22" s="56">
        <v>72271</v>
      </c>
      <c r="E22" s="56">
        <v>73608</v>
      </c>
      <c r="F22" s="56">
        <v>74949</v>
      </c>
      <c r="G22" s="56">
        <v>76270</v>
      </c>
      <c r="H22" s="56">
        <v>77596</v>
      </c>
      <c r="I22" s="56">
        <v>77808</v>
      </c>
      <c r="J22" s="56">
        <v>72876</v>
      </c>
      <c r="K22" s="56">
        <v>73758</v>
      </c>
      <c r="L22" s="56">
        <v>74643</v>
      </c>
      <c r="M22" s="56">
        <v>75528</v>
      </c>
      <c r="N22" s="56">
        <v>77805</v>
      </c>
      <c r="O22" s="56">
        <v>78907</v>
      </c>
      <c r="P22" s="56">
        <v>79796</v>
      </c>
      <c r="Q22" s="56">
        <v>80672</v>
      </c>
      <c r="R22" s="56">
        <v>79532</v>
      </c>
      <c r="S22" s="56">
        <v>80388</v>
      </c>
      <c r="T22" s="56">
        <v>78564</v>
      </c>
      <c r="U22" s="56">
        <v>78365</v>
      </c>
      <c r="V22" s="56">
        <v>75990</v>
      </c>
      <c r="W22" s="56">
        <v>75468</v>
      </c>
      <c r="X22" s="56">
        <v>79648</v>
      </c>
      <c r="Y22" s="195">
        <v>76468</v>
      </c>
      <c r="Z22" s="195">
        <v>75785</v>
      </c>
      <c r="AA22" s="195">
        <v>75287</v>
      </c>
      <c r="AB22" s="195">
        <v>75979</v>
      </c>
      <c r="AC22" s="195">
        <v>78642</v>
      </c>
      <c r="AD22" s="195">
        <v>82416</v>
      </c>
      <c r="AE22" s="195">
        <v>83325</v>
      </c>
      <c r="AF22" s="195">
        <v>84420</v>
      </c>
      <c r="AG22" s="195">
        <v>85292</v>
      </c>
      <c r="AH22" s="56">
        <v>83574</v>
      </c>
      <c r="AI22" s="56">
        <v>83267</v>
      </c>
      <c r="AJ22" s="56">
        <v>82357</v>
      </c>
      <c r="AK22" s="56">
        <v>81976</v>
      </c>
      <c r="AL22" s="56">
        <v>81468</v>
      </c>
      <c r="AM22" s="56">
        <v>78925</v>
      </c>
      <c r="AN22" s="56">
        <v>78972</v>
      </c>
      <c r="AO22" s="56">
        <v>78245</v>
      </c>
      <c r="AP22" s="56">
        <v>78074</v>
      </c>
      <c r="AQ22" s="56">
        <v>78731</v>
      </c>
      <c r="AR22" s="56">
        <v>80536</v>
      </c>
      <c r="AS22" s="195">
        <v>80560</v>
      </c>
    </row>
    <row r="23" spans="1:45">
      <c r="A23" s="296"/>
      <c r="B23" s="56">
        <v>214</v>
      </c>
      <c r="C23" s="56" t="s">
        <v>81</v>
      </c>
      <c r="D23" s="56">
        <v>42910</v>
      </c>
      <c r="E23" s="56">
        <v>43729</v>
      </c>
      <c r="F23" s="56">
        <v>44558</v>
      </c>
      <c r="G23" s="56">
        <v>45356</v>
      </c>
      <c r="H23" s="56">
        <v>46162</v>
      </c>
      <c r="I23" s="56">
        <v>45893</v>
      </c>
      <c r="J23" s="56">
        <v>44418</v>
      </c>
      <c r="K23" s="56">
        <v>45009</v>
      </c>
      <c r="L23" s="56">
        <v>45605</v>
      </c>
      <c r="M23" s="56">
        <v>46200</v>
      </c>
      <c r="N23" s="56">
        <v>47759</v>
      </c>
      <c r="O23" s="56">
        <v>48999</v>
      </c>
      <c r="P23" s="56">
        <v>50010</v>
      </c>
      <c r="Q23" s="56">
        <v>51016</v>
      </c>
      <c r="R23" s="56">
        <v>51368</v>
      </c>
      <c r="S23" s="56">
        <v>52678</v>
      </c>
      <c r="T23" s="56">
        <v>54675</v>
      </c>
      <c r="U23" s="56">
        <v>54510</v>
      </c>
      <c r="V23" s="56">
        <v>53069</v>
      </c>
      <c r="W23" s="56">
        <v>53636</v>
      </c>
      <c r="X23" s="56">
        <v>56339</v>
      </c>
      <c r="Y23" s="195">
        <v>52650</v>
      </c>
      <c r="Z23" s="195">
        <v>53458</v>
      </c>
      <c r="AA23" s="195">
        <v>54068</v>
      </c>
      <c r="AB23" s="195">
        <v>54711</v>
      </c>
      <c r="AC23" s="195">
        <v>56923</v>
      </c>
      <c r="AD23" s="195">
        <v>58049</v>
      </c>
      <c r="AE23" s="195">
        <v>59000</v>
      </c>
      <c r="AF23" s="195">
        <v>59477</v>
      </c>
      <c r="AG23" s="195">
        <v>59594</v>
      </c>
      <c r="AH23" s="56">
        <v>57558</v>
      </c>
      <c r="AI23" s="56">
        <v>58115</v>
      </c>
      <c r="AJ23" s="56">
        <v>58441</v>
      </c>
      <c r="AK23" s="56">
        <v>59292</v>
      </c>
      <c r="AL23" s="56">
        <v>59784</v>
      </c>
      <c r="AM23" s="56">
        <v>58173</v>
      </c>
      <c r="AN23" s="56">
        <v>59027</v>
      </c>
      <c r="AO23" s="56">
        <v>59324</v>
      </c>
      <c r="AP23" s="56">
        <v>59854</v>
      </c>
      <c r="AQ23" s="56">
        <v>61019</v>
      </c>
      <c r="AR23" s="56">
        <v>63820</v>
      </c>
      <c r="AS23" s="195">
        <v>64355</v>
      </c>
    </row>
    <row r="24" spans="1:45">
      <c r="A24" s="296"/>
      <c r="B24" s="56">
        <v>217</v>
      </c>
      <c r="C24" s="56" t="s">
        <v>84</v>
      </c>
      <c r="D24" s="56">
        <v>28705</v>
      </c>
      <c r="E24" s="56">
        <v>29416</v>
      </c>
      <c r="F24" s="56">
        <v>30128</v>
      </c>
      <c r="G24" s="56">
        <v>30831</v>
      </c>
      <c r="H24" s="56">
        <v>31534</v>
      </c>
      <c r="I24" s="56">
        <v>31578</v>
      </c>
      <c r="J24" s="56">
        <v>30246</v>
      </c>
      <c r="K24" s="56">
        <v>31132</v>
      </c>
      <c r="L24" s="56">
        <v>32016</v>
      </c>
      <c r="M24" s="56">
        <v>32907</v>
      </c>
      <c r="N24" s="56">
        <v>34563</v>
      </c>
      <c r="O24" s="56">
        <v>35467</v>
      </c>
      <c r="P24" s="56">
        <v>36231</v>
      </c>
      <c r="Q24" s="56">
        <v>36994</v>
      </c>
      <c r="R24" s="56">
        <v>37257</v>
      </c>
      <c r="S24" s="56">
        <v>38145</v>
      </c>
      <c r="T24" s="56">
        <v>38898</v>
      </c>
      <c r="U24" s="56">
        <v>38799</v>
      </c>
      <c r="V24" s="56">
        <v>37895</v>
      </c>
      <c r="W24" s="56">
        <v>38320</v>
      </c>
      <c r="X24" s="56">
        <v>39392</v>
      </c>
      <c r="Y24" s="195">
        <v>39044</v>
      </c>
      <c r="Z24" s="195">
        <v>39378</v>
      </c>
      <c r="AA24" s="195">
        <v>39567</v>
      </c>
      <c r="AB24" s="195">
        <v>39736</v>
      </c>
      <c r="AC24" s="195">
        <v>41705</v>
      </c>
      <c r="AD24" s="195">
        <v>40095</v>
      </c>
      <c r="AE24" s="195">
        <v>40701</v>
      </c>
      <c r="AF24" s="195">
        <v>41027</v>
      </c>
      <c r="AG24" s="195">
        <v>41008</v>
      </c>
      <c r="AH24" s="56">
        <v>39660</v>
      </c>
      <c r="AI24" s="56">
        <v>40194</v>
      </c>
      <c r="AJ24" s="56">
        <v>40639</v>
      </c>
      <c r="AK24" s="56">
        <v>41385</v>
      </c>
      <c r="AL24" s="56">
        <v>41946</v>
      </c>
      <c r="AM24" s="56">
        <v>40886</v>
      </c>
      <c r="AN24" s="56">
        <v>41269</v>
      </c>
      <c r="AO24" s="56">
        <v>41225</v>
      </c>
      <c r="AP24" s="56">
        <v>41486</v>
      </c>
      <c r="AQ24" s="56">
        <v>42171</v>
      </c>
      <c r="AR24" s="56">
        <v>43863</v>
      </c>
      <c r="AS24" s="195">
        <v>44230</v>
      </c>
    </row>
    <row r="25" spans="1:45">
      <c r="A25" s="296"/>
      <c r="B25" s="56">
        <v>219</v>
      </c>
      <c r="C25" s="56" t="s">
        <v>86</v>
      </c>
      <c r="D25" s="56">
        <v>18271</v>
      </c>
      <c r="E25" s="56">
        <v>18587</v>
      </c>
      <c r="F25" s="56">
        <v>18907</v>
      </c>
      <c r="G25" s="56">
        <v>19184</v>
      </c>
      <c r="H25" s="56">
        <v>19466</v>
      </c>
      <c r="I25" s="56">
        <v>19497</v>
      </c>
      <c r="J25" s="56">
        <v>19656</v>
      </c>
      <c r="K25" s="56">
        <v>20899</v>
      </c>
      <c r="L25" s="56">
        <v>22148</v>
      </c>
      <c r="M25" s="56">
        <v>23394</v>
      </c>
      <c r="N25" s="56">
        <v>25102</v>
      </c>
      <c r="O25" s="56">
        <v>27009</v>
      </c>
      <c r="P25" s="56">
        <v>28827</v>
      </c>
      <c r="Q25" s="56">
        <v>30642</v>
      </c>
      <c r="R25" s="56">
        <v>31885</v>
      </c>
      <c r="S25" s="56">
        <v>33878</v>
      </c>
      <c r="T25" s="56">
        <v>34857</v>
      </c>
      <c r="U25" s="56">
        <v>35683</v>
      </c>
      <c r="V25" s="56">
        <v>35744</v>
      </c>
      <c r="W25" s="56">
        <v>36889</v>
      </c>
      <c r="X25" s="56">
        <v>39530</v>
      </c>
      <c r="Y25" s="195">
        <v>36427</v>
      </c>
      <c r="Z25" s="195">
        <v>36937</v>
      </c>
      <c r="AA25" s="195">
        <v>37459</v>
      </c>
      <c r="AB25" s="195">
        <v>38310</v>
      </c>
      <c r="AC25" s="195">
        <v>41308</v>
      </c>
      <c r="AD25" s="195">
        <v>43117</v>
      </c>
      <c r="AE25" s="195">
        <v>43724</v>
      </c>
      <c r="AF25" s="195">
        <v>44223</v>
      </c>
      <c r="AG25" s="195">
        <v>44580</v>
      </c>
      <c r="AH25" s="56">
        <v>44195</v>
      </c>
      <c r="AI25" s="56">
        <v>44806</v>
      </c>
      <c r="AJ25" s="56">
        <v>45077</v>
      </c>
      <c r="AK25" s="56">
        <v>45596</v>
      </c>
      <c r="AL25" s="56">
        <v>46009</v>
      </c>
      <c r="AM25" s="56">
        <v>45483</v>
      </c>
      <c r="AN25" s="56">
        <v>45907</v>
      </c>
      <c r="AO25" s="56">
        <v>45857</v>
      </c>
      <c r="AP25" s="56">
        <v>46120</v>
      </c>
      <c r="AQ25" s="56">
        <v>46745</v>
      </c>
      <c r="AR25" s="56">
        <v>48358</v>
      </c>
      <c r="AS25" s="195">
        <v>48655</v>
      </c>
    </row>
    <row r="26" spans="1:45">
      <c r="A26" s="296"/>
      <c r="B26" s="56">
        <v>301</v>
      </c>
      <c r="C26" s="56" t="s">
        <v>88</v>
      </c>
      <c r="D26" s="56">
        <v>3041</v>
      </c>
      <c r="E26" s="56">
        <v>3135</v>
      </c>
      <c r="F26" s="56">
        <v>3225</v>
      </c>
      <c r="G26" s="56">
        <v>3310</v>
      </c>
      <c r="H26" s="56">
        <v>3392</v>
      </c>
      <c r="I26" s="56">
        <v>3429</v>
      </c>
      <c r="J26" s="56">
        <v>3621</v>
      </c>
      <c r="K26" s="56">
        <v>3822</v>
      </c>
      <c r="L26" s="56">
        <v>4022</v>
      </c>
      <c r="M26" s="56">
        <v>4224</v>
      </c>
      <c r="N26" s="56">
        <v>4506</v>
      </c>
      <c r="O26" s="56">
        <v>4733</v>
      </c>
      <c r="P26" s="56">
        <v>4936</v>
      </c>
      <c r="Q26" s="56">
        <v>5143</v>
      </c>
      <c r="R26" s="56">
        <v>5313</v>
      </c>
      <c r="S26" s="56">
        <v>5595</v>
      </c>
      <c r="T26" s="56">
        <v>6052</v>
      </c>
      <c r="U26" s="56">
        <v>6393</v>
      </c>
      <c r="V26" s="56">
        <v>6554</v>
      </c>
      <c r="W26" s="56">
        <v>6957</v>
      </c>
      <c r="X26" s="56">
        <v>6879</v>
      </c>
      <c r="Y26" s="195">
        <v>6660</v>
      </c>
      <c r="Z26" s="195">
        <v>6724</v>
      </c>
      <c r="AA26" s="195">
        <v>6763</v>
      </c>
      <c r="AB26" s="195">
        <v>6801</v>
      </c>
      <c r="AC26" s="195">
        <v>6929</v>
      </c>
      <c r="AD26" s="195">
        <v>7347</v>
      </c>
      <c r="AE26" s="195">
        <v>7623</v>
      </c>
      <c r="AF26" s="195">
        <v>7866</v>
      </c>
      <c r="AG26" s="195">
        <v>8048</v>
      </c>
      <c r="AH26" s="56">
        <v>7998</v>
      </c>
      <c r="AI26" s="56">
        <v>8053</v>
      </c>
      <c r="AJ26" s="56">
        <v>8091</v>
      </c>
      <c r="AK26" s="56">
        <v>8189</v>
      </c>
      <c r="AL26" s="56">
        <v>8271</v>
      </c>
      <c r="AM26" s="56">
        <v>8057</v>
      </c>
      <c r="AN26" s="56">
        <v>8163</v>
      </c>
      <c r="AO26" s="56">
        <v>8192</v>
      </c>
      <c r="AP26" s="56">
        <v>8291</v>
      </c>
      <c r="AQ26" s="56">
        <v>8471</v>
      </c>
      <c r="AR26" s="56">
        <v>8839</v>
      </c>
      <c r="AS26" s="195">
        <v>8944</v>
      </c>
    </row>
    <row r="27" spans="1:45">
      <c r="A27" s="296" t="s">
        <v>116</v>
      </c>
      <c r="B27" s="56"/>
      <c r="C27" s="56" t="s">
        <v>59</v>
      </c>
      <c r="D27" s="56">
        <v>238548</v>
      </c>
      <c r="E27" s="56">
        <v>242555</v>
      </c>
      <c r="F27" s="56">
        <v>246571</v>
      </c>
      <c r="G27" s="56">
        <v>250503</v>
      </c>
      <c r="H27" s="56">
        <v>254445</v>
      </c>
      <c r="I27" s="56">
        <v>254502</v>
      </c>
      <c r="J27" s="56">
        <v>238493</v>
      </c>
      <c r="K27" s="56">
        <v>241614</v>
      </c>
      <c r="L27" s="56">
        <v>244743</v>
      </c>
      <c r="M27" s="56">
        <v>247871</v>
      </c>
      <c r="N27" s="56">
        <v>255757</v>
      </c>
      <c r="O27" s="56">
        <v>262237</v>
      </c>
      <c r="P27" s="56">
        <v>267932</v>
      </c>
      <c r="Q27" s="56">
        <v>273608</v>
      </c>
      <c r="R27" s="56">
        <v>272769</v>
      </c>
      <c r="S27" s="56">
        <v>278075</v>
      </c>
      <c r="T27" s="56">
        <v>275746</v>
      </c>
      <c r="U27" s="56">
        <v>273845</v>
      </c>
      <c r="V27" s="56">
        <v>269939</v>
      </c>
      <c r="W27" s="56">
        <v>270902</v>
      </c>
      <c r="X27" s="56">
        <v>275426</v>
      </c>
      <c r="Y27" s="195">
        <v>272322</v>
      </c>
      <c r="Z27" s="195">
        <v>268890</v>
      </c>
      <c r="AA27" s="195">
        <v>265988</v>
      </c>
      <c r="AB27" s="195">
        <v>266291</v>
      </c>
      <c r="AC27" s="195">
        <v>269597</v>
      </c>
      <c r="AD27" s="195">
        <v>281608</v>
      </c>
      <c r="AE27" s="195">
        <v>286301</v>
      </c>
      <c r="AF27" s="195">
        <v>291878</v>
      </c>
      <c r="AG27" s="195">
        <v>296925</v>
      </c>
      <c r="AH27" s="56">
        <v>292660</v>
      </c>
      <c r="AI27" s="56">
        <v>295672</v>
      </c>
      <c r="AJ27" s="56">
        <v>296620</v>
      </c>
      <c r="AK27" s="56">
        <v>298896</v>
      </c>
      <c r="AL27" s="56">
        <v>301655</v>
      </c>
      <c r="AM27" s="56">
        <v>296627</v>
      </c>
      <c r="AN27" s="56">
        <v>297318</v>
      </c>
      <c r="AO27" s="56">
        <v>294698</v>
      </c>
      <c r="AP27" s="56">
        <v>294673</v>
      </c>
      <c r="AQ27" s="56">
        <v>297545</v>
      </c>
      <c r="AR27" s="56">
        <v>305978</v>
      </c>
      <c r="AS27" s="195">
        <v>306158</v>
      </c>
    </row>
    <row r="28" spans="1:45">
      <c r="A28" s="296"/>
      <c r="B28" s="56">
        <v>203</v>
      </c>
      <c r="C28" s="56" t="s">
        <v>71</v>
      </c>
      <c r="D28" s="56">
        <v>95703</v>
      </c>
      <c r="E28" s="56">
        <v>97064</v>
      </c>
      <c r="F28" s="56">
        <v>98435</v>
      </c>
      <c r="G28" s="56">
        <v>99773</v>
      </c>
      <c r="H28" s="56">
        <v>101119</v>
      </c>
      <c r="I28" s="56">
        <v>100778</v>
      </c>
      <c r="J28" s="56">
        <v>93794</v>
      </c>
      <c r="K28" s="56">
        <v>95076</v>
      </c>
      <c r="L28" s="56">
        <v>96360</v>
      </c>
      <c r="M28" s="56">
        <v>97643</v>
      </c>
      <c r="N28" s="56">
        <v>100903</v>
      </c>
      <c r="O28" s="56">
        <v>103163</v>
      </c>
      <c r="P28" s="56">
        <v>105102</v>
      </c>
      <c r="Q28" s="56">
        <v>107029</v>
      </c>
      <c r="R28" s="56">
        <v>106364</v>
      </c>
      <c r="S28" s="56">
        <v>108016</v>
      </c>
      <c r="T28" s="56">
        <v>107370</v>
      </c>
      <c r="U28" s="56">
        <v>106471</v>
      </c>
      <c r="V28" s="56">
        <v>106372</v>
      </c>
      <c r="W28" s="56">
        <v>105788</v>
      </c>
      <c r="X28" s="56">
        <v>107110</v>
      </c>
      <c r="Y28" s="195">
        <v>105971</v>
      </c>
      <c r="Z28" s="195">
        <v>105176</v>
      </c>
      <c r="AA28" s="195">
        <v>104207</v>
      </c>
      <c r="AB28" s="195">
        <v>104100</v>
      </c>
      <c r="AC28" s="195">
        <v>105032</v>
      </c>
      <c r="AD28" s="195">
        <v>106918</v>
      </c>
      <c r="AE28" s="195">
        <v>108278</v>
      </c>
      <c r="AF28" s="195">
        <v>109627</v>
      </c>
      <c r="AG28" s="195">
        <v>110524</v>
      </c>
      <c r="AH28" s="56">
        <v>108965</v>
      </c>
      <c r="AI28" s="56">
        <v>110455</v>
      </c>
      <c r="AJ28" s="56">
        <v>111326</v>
      </c>
      <c r="AK28" s="56">
        <v>112703</v>
      </c>
      <c r="AL28" s="56">
        <v>113905</v>
      </c>
      <c r="AM28" s="56">
        <v>112076</v>
      </c>
      <c r="AN28" s="56">
        <v>112697</v>
      </c>
      <c r="AO28" s="56">
        <v>112128</v>
      </c>
      <c r="AP28" s="56">
        <v>112238</v>
      </c>
      <c r="AQ28" s="56">
        <v>113366</v>
      </c>
      <c r="AR28" s="56">
        <v>116798</v>
      </c>
      <c r="AS28" s="195">
        <v>117088</v>
      </c>
    </row>
    <row r="29" spans="1:45">
      <c r="A29" s="296"/>
      <c r="B29" s="56">
        <v>210</v>
      </c>
      <c r="C29" s="56" t="s">
        <v>78</v>
      </c>
      <c r="D29" s="56">
        <v>80866</v>
      </c>
      <c r="E29" s="56">
        <v>82646</v>
      </c>
      <c r="F29" s="56">
        <v>84431</v>
      </c>
      <c r="G29" s="56">
        <v>86182</v>
      </c>
      <c r="H29" s="56">
        <v>87937</v>
      </c>
      <c r="I29" s="56">
        <v>88301</v>
      </c>
      <c r="J29" s="56">
        <v>83096</v>
      </c>
      <c r="K29" s="56">
        <v>84428</v>
      </c>
      <c r="L29" s="56">
        <v>85763</v>
      </c>
      <c r="M29" s="56">
        <v>87102</v>
      </c>
      <c r="N29" s="56">
        <v>90223</v>
      </c>
      <c r="O29" s="56">
        <v>92360</v>
      </c>
      <c r="P29" s="56">
        <v>94208</v>
      </c>
      <c r="Q29" s="56">
        <v>96051</v>
      </c>
      <c r="R29" s="56">
        <v>95956</v>
      </c>
      <c r="S29" s="56">
        <v>97815</v>
      </c>
      <c r="T29" s="56">
        <v>96230</v>
      </c>
      <c r="U29" s="56">
        <v>95059</v>
      </c>
      <c r="V29" s="56">
        <v>92527</v>
      </c>
      <c r="W29" s="56">
        <v>92280</v>
      </c>
      <c r="X29" s="56">
        <v>96597</v>
      </c>
      <c r="Y29" s="195">
        <v>95688</v>
      </c>
      <c r="Z29" s="195">
        <v>94368</v>
      </c>
      <c r="AA29" s="195">
        <v>93317</v>
      </c>
      <c r="AB29" s="195">
        <v>93207</v>
      </c>
      <c r="AC29" s="195">
        <v>94928</v>
      </c>
      <c r="AD29" s="195">
        <v>98058</v>
      </c>
      <c r="AE29" s="195">
        <v>100087</v>
      </c>
      <c r="AF29" s="195">
        <v>102319</v>
      </c>
      <c r="AG29" s="195">
        <v>104053</v>
      </c>
      <c r="AH29" s="56">
        <v>102565</v>
      </c>
      <c r="AI29" s="56">
        <v>103655</v>
      </c>
      <c r="AJ29" s="56">
        <v>104039</v>
      </c>
      <c r="AK29" s="56">
        <v>104913</v>
      </c>
      <c r="AL29" s="56">
        <v>105944</v>
      </c>
      <c r="AM29" s="56">
        <v>103949</v>
      </c>
      <c r="AN29" s="56">
        <v>104396</v>
      </c>
      <c r="AO29" s="56">
        <v>103642</v>
      </c>
      <c r="AP29" s="56">
        <v>103938</v>
      </c>
      <c r="AQ29" s="56">
        <v>105300</v>
      </c>
      <c r="AR29" s="56">
        <v>108356</v>
      </c>
      <c r="AS29" s="195">
        <v>108808</v>
      </c>
    </row>
    <row r="30" spans="1:45">
      <c r="A30" s="296"/>
      <c r="B30" s="56">
        <v>216</v>
      </c>
      <c r="C30" s="56" t="s">
        <v>83</v>
      </c>
      <c r="D30" s="56">
        <v>42377</v>
      </c>
      <c r="E30" s="56">
        <v>42652</v>
      </c>
      <c r="F30" s="56">
        <v>42923</v>
      </c>
      <c r="G30" s="56">
        <v>43191</v>
      </c>
      <c r="H30" s="56">
        <v>43458</v>
      </c>
      <c r="I30" s="56">
        <v>43129</v>
      </c>
      <c r="J30" s="56">
        <v>40235</v>
      </c>
      <c r="K30" s="56">
        <v>40325</v>
      </c>
      <c r="L30" s="56">
        <v>40411</v>
      </c>
      <c r="M30" s="56">
        <v>40498</v>
      </c>
      <c r="N30" s="56">
        <v>41267</v>
      </c>
      <c r="O30" s="56">
        <v>42435</v>
      </c>
      <c r="P30" s="56">
        <v>43489</v>
      </c>
      <c r="Q30" s="56">
        <v>44545</v>
      </c>
      <c r="R30" s="56">
        <v>44453</v>
      </c>
      <c r="S30" s="56">
        <v>45392</v>
      </c>
      <c r="T30" s="56">
        <v>45019</v>
      </c>
      <c r="U30" s="56">
        <v>45155</v>
      </c>
      <c r="V30" s="56">
        <v>44249</v>
      </c>
      <c r="W30" s="56">
        <v>45573</v>
      </c>
      <c r="X30" s="56">
        <v>44031</v>
      </c>
      <c r="Y30" s="195">
        <v>43324</v>
      </c>
      <c r="Z30" s="195">
        <v>42611</v>
      </c>
      <c r="AA30" s="195">
        <v>42187</v>
      </c>
      <c r="AB30" s="195">
        <v>42537</v>
      </c>
      <c r="AC30" s="195">
        <v>43066</v>
      </c>
      <c r="AD30" s="195">
        <v>49573</v>
      </c>
      <c r="AE30" s="195">
        <v>50667</v>
      </c>
      <c r="AF30" s="195">
        <v>52103</v>
      </c>
      <c r="AG30" s="195">
        <v>53994</v>
      </c>
      <c r="AH30" s="56">
        <v>52821</v>
      </c>
      <c r="AI30" s="56">
        <v>52941</v>
      </c>
      <c r="AJ30" s="56">
        <v>52615</v>
      </c>
      <c r="AK30" s="56">
        <v>52452</v>
      </c>
      <c r="AL30" s="56">
        <v>52691</v>
      </c>
      <c r="AM30" s="56">
        <v>51843</v>
      </c>
      <c r="AN30" s="56">
        <v>51473</v>
      </c>
      <c r="AO30" s="56">
        <v>50510</v>
      </c>
      <c r="AP30" s="56">
        <v>50138</v>
      </c>
      <c r="AQ30" s="56">
        <v>50248</v>
      </c>
      <c r="AR30" s="56">
        <v>51542</v>
      </c>
      <c r="AS30" s="195">
        <v>50992</v>
      </c>
    </row>
    <row r="31" spans="1:45">
      <c r="A31" s="296"/>
      <c r="B31" s="56">
        <v>381</v>
      </c>
      <c r="C31" s="56" t="s">
        <v>89</v>
      </c>
      <c r="D31" s="56">
        <v>9897</v>
      </c>
      <c r="E31" s="56">
        <v>10054</v>
      </c>
      <c r="F31" s="56">
        <v>10210</v>
      </c>
      <c r="G31" s="56">
        <v>10347</v>
      </c>
      <c r="H31" s="56">
        <v>10488</v>
      </c>
      <c r="I31" s="56">
        <v>10573</v>
      </c>
      <c r="J31" s="56">
        <v>10278</v>
      </c>
      <c r="K31" s="56">
        <v>10550</v>
      </c>
      <c r="L31" s="56">
        <v>10826</v>
      </c>
      <c r="M31" s="56">
        <v>11099</v>
      </c>
      <c r="N31" s="56">
        <v>11521</v>
      </c>
      <c r="O31" s="56">
        <v>12043</v>
      </c>
      <c r="P31" s="56">
        <v>12532</v>
      </c>
      <c r="Q31" s="56">
        <v>13023</v>
      </c>
      <c r="R31" s="56">
        <v>13151</v>
      </c>
      <c r="S31" s="56">
        <v>13698</v>
      </c>
      <c r="T31" s="56">
        <v>13834</v>
      </c>
      <c r="U31" s="56">
        <v>13827</v>
      </c>
      <c r="V31" s="56">
        <v>13817</v>
      </c>
      <c r="W31" s="56">
        <v>14251</v>
      </c>
      <c r="X31" s="56">
        <v>14809</v>
      </c>
      <c r="Y31" s="195">
        <v>14147</v>
      </c>
      <c r="Z31" s="195">
        <v>14055</v>
      </c>
      <c r="AA31" s="195">
        <v>14059</v>
      </c>
      <c r="AB31" s="195">
        <v>14400</v>
      </c>
      <c r="AC31" s="195">
        <v>14736</v>
      </c>
      <c r="AD31" s="195">
        <v>14938</v>
      </c>
      <c r="AE31" s="195">
        <v>15070</v>
      </c>
      <c r="AF31" s="195">
        <v>15397</v>
      </c>
      <c r="AG31" s="195">
        <v>15670</v>
      </c>
      <c r="AH31" s="56">
        <v>15681</v>
      </c>
      <c r="AI31" s="56">
        <v>15907</v>
      </c>
      <c r="AJ31" s="56">
        <v>15963</v>
      </c>
      <c r="AK31" s="56">
        <v>16112</v>
      </c>
      <c r="AL31" s="56">
        <v>16317</v>
      </c>
      <c r="AM31" s="56">
        <v>16159</v>
      </c>
      <c r="AN31" s="56">
        <v>16059</v>
      </c>
      <c r="AO31" s="56">
        <v>15779</v>
      </c>
      <c r="AP31" s="56">
        <v>15669</v>
      </c>
      <c r="AQ31" s="56">
        <v>15741</v>
      </c>
      <c r="AR31" s="56">
        <v>15959</v>
      </c>
      <c r="AS31" s="195">
        <v>15895</v>
      </c>
    </row>
    <row r="32" spans="1:45">
      <c r="A32" s="296"/>
      <c r="B32" s="56">
        <v>382</v>
      </c>
      <c r="C32" s="56" t="s">
        <v>90</v>
      </c>
      <c r="D32" s="56">
        <v>9705</v>
      </c>
      <c r="E32" s="56">
        <v>10139</v>
      </c>
      <c r="F32" s="56">
        <v>10572</v>
      </c>
      <c r="G32" s="56">
        <v>11010</v>
      </c>
      <c r="H32" s="56">
        <v>11443</v>
      </c>
      <c r="I32" s="56">
        <v>11721</v>
      </c>
      <c r="J32" s="56">
        <v>11090</v>
      </c>
      <c r="K32" s="56">
        <v>11235</v>
      </c>
      <c r="L32" s="56">
        <v>11383</v>
      </c>
      <c r="M32" s="56">
        <v>11529</v>
      </c>
      <c r="N32" s="56">
        <v>11843</v>
      </c>
      <c r="O32" s="56">
        <v>12236</v>
      </c>
      <c r="P32" s="56">
        <v>12601</v>
      </c>
      <c r="Q32" s="56">
        <v>12960</v>
      </c>
      <c r="R32" s="56">
        <v>12845</v>
      </c>
      <c r="S32" s="56">
        <v>13154</v>
      </c>
      <c r="T32" s="56">
        <v>13293</v>
      </c>
      <c r="U32" s="56">
        <v>13333</v>
      </c>
      <c r="V32" s="56">
        <v>12974</v>
      </c>
      <c r="W32" s="56">
        <v>13010</v>
      </c>
      <c r="X32" s="56">
        <v>12879</v>
      </c>
      <c r="Y32" s="195">
        <v>13192</v>
      </c>
      <c r="Z32" s="195">
        <v>12680</v>
      </c>
      <c r="AA32" s="195">
        <v>12218</v>
      </c>
      <c r="AB32" s="195">
        <v>12047</v>
      </c>
      <c r="AC32" s="195">
        <v>11835</v>
      </c>
      <c r="AD32" s="195">
        <v>12121</v>
      </c>
      <c r="AE32" s="195">
        <v>12199</v>
      </c>
      <c r="AF32" s="195">
        <v>12432</v>
      </c>
      <c r="AG32" s="195">
        <v>12684</v>
      </c>
      <c r="AH32" s="56">
        <v>12628</v>
      </c>
      <c r="AI32" s="56">
        <v>12714</v>
      </c>
      <c r="AJ32" s="56">
        <v>12677</v>
      </c>
      <c r="AK32" s="56">
        <v>12716</v>
      </c>
      <c r="AL32" s="56">
        <v>12798</v>
      </c>
      <c r="AM32" s="56">
        <v>12600</v>
      </c>
      <c r="AN32" s="56">
        <v>12693</v>
      </c>
      <c r="AO32" s="56">
        <v>12639</v>
      </c>
      <c r="AP32" s="56">
        <v>12690</v>
      </c>
      <c r="AQ32" s="56">
        <v>12890</v>
      </c>
      <c r="AR32" s="56">
        <v>13323</v>
      </c>
      <c r="AS32" s="195">
        <v>13375</v>
      </c>
    </row>
    <row r="33" spans="1:45">
      <c r="A33" s="296" t="s">
        <v>183</v>
      </c>
      <c r="B33" s="56"/>
      <c r="C33" s="56" t="s">
        <v>48</v>
      </c>
      <c r="D33" s="56">
        <v>132278</v>
      </c>
      <c r="E33" s="56">
        <v>133914</v>
      </c>
      <c r="F33" s="56">
        <v>135555</v>
      </c>
      <c r="G33" s="56">
        <v>137030</v>
      </c>
      <c r="H33" s="56">
        <v>138508</v>
      </c>
      <c r="I33" s="56">
        <v>138302</v>
      </c>
      <c r="J33" s="56">
        <v>130629</v>
      </c>
      <c r="K33" s="56">
        <v>132147</v>
      </c>
      <c r="L33" s="56">
        <v>133669</v>
      </c>
      <c r="M33" s="56">
        <v>135197</v>
      </c>
      <c r="N33" s="56">
        <v>139112</v>
      </c>
      <c r="O33" s="56">
        <v>141599</v>
      </c>
      <c r="P33" s="56">
        <v>143715</v>
      </c>
      <c r="Q33" s="56">
        <v>145851</v>
      </c>
      <c r="R33" s="56">
        <v>144654</v>
      </c>
      <c r="S33" s="56">
        <v>147204</v>
      </c>
      <c r="T33" s="56">
        <v>147471</v>
      </c>
      <c r="U33" s="56">
        <v>147073</v>
      </c>
      <c r="V33" s="56">
        <v>142553</v>
      </c>
      <c r="W33" s="56">
        <v>144618</v>
      </c>
      <c r="X33" s="56">
        <v>148326</v>
      </c>
      <c r="Y33" s="195">
        <v>141339</v>
      </c>
      <c r="Z33" s="195">
        <v>140435</v>
      </c>
      <c r="AA33" s="195">
        <v>140047</v>
      </c>
      <c r="AB33" s="195">
        <v>141924</v>
      </c>
      <c r="AC33" s="195">
        <v>142253</v>
      </c>
      <c r="AD33" s="195">
        <v>140886</v>
      </c>
      <c r="AE33" s="195">
        <v>142768</v>
      </c>
      <c r="AF33" s="195">
        <v>145867</v>
      </c>
      <c r="AG33" s="195">
        <v>148246</v>
      </c>
      <c r="AH33" s="56">
        <v>148120</v>
      </c>
      <c r="AI33" s="56">
        <v>149173</v>
      </c>
      <c r="AJ33" s="56">
        <v>149179</v>
      </c>
      <c r="AK33" s="56">
        <v>149701</v>
      </c>
      <c r="AL33" s="56">
        <v>150409</v>
      </c>
      <c r="AM33" s="56">
        <v>147393</v>
      </c>
      <c r="AN33" s="56">
        <v>148637</v>
      </c>
      <c r="AO33" s="56">
        <v>148149</v>
      </c>
      <c r="AP33" s="56">
        <v>148934</v>
      </c>
      <c r="AQ33" s="56">
        <v>151315</v>
      </c>
      <c r="AR33" s="56">
        <v>155297</v>
      </c>
      <c r="AS33" s="195">
        <v>156622</v>
      </c>
    </row>
    <row r="34" spans="1:45">
      <c r="A34" s="296"/>
      <c r="B34" s="56">
        <v>213</v>
      </c>
      <c r="C34" s="56" t="s">
        <v>80</v>
      </c>
      <c r="D34" s="56">
        <v>26734</v>
      </c>
      <c r="E34" s="56">
        <v>26903</v>
      </c>
      <c r="F34" s="56">
        <v>27072</v>
      </c>
      <c r="G34" s="56">
        <v>27232</v>
      </c>
      <c r="H34" s="56">
        <v>27385</v>
      </c>
      <c r="I34" s="56">
        <v>27135</v>
      </c>
      <c r="J34" s="56">
        <v>24977</v>
      </c>
      <c r="K34" s="56">
        <v>24947</v>
      </c>
      <c r="L34" s="56">
        <v>24913</v>
      </c>
      <c r="M34" s="56">
        <v>24882</v>
      </c>
      <c r="N34" s="56">
        <v>25331</v>
      </c>
      <c r="O34" s="56">
        <v>25430</v>
      </c>
      <c r="P34" s="56">
        <v>25464</v>
      </c>
      <c r="Q34" s="56">
        <v>25500</v>
      </c>
      <c r="R34" s="56">
        <v>24965</v>
      </c>
      <c r="S34" s="56">
        <v>24967</v>
      </c>
      <c r="T34" s="56">
        <v>25087</v>
      </c>
      <c r="U34" s="56">
        <v>24563</v>
      </c>
      <c r="V34" s="56">
        <v>22874</v>
      </c>
      <c r="W34" s="56">
        <v>23184</v>
      </c>
      <c r="X34" s="56">
        <v>24170</v>
      </c>
      <c r="Y34" s="195">
        <v>22830</v>
      </c>
      <c r="Z34" s="195">
        <v>22631</v>
      </c>
      <c r="AA34" s="195">
        <v>22495</v>
      </c>
      <c r="AB34" s="195">
        <v>22693</v>
      </c>
      <c r="AC34" s="195">
        <v>23065</v>
      </c>
      <c r="AD34" s="195">
        <v>22505</v>
      </c>
      <c r="AE34" s="195">
        <v>22525</v>
      </c>
      <c r="AF34" s="195">
        <v>22654</v>
      </c>
      <c r="AG34" s="195">
        <v>22665</v>
      </c>
      <c r="AH34" s="56">
        <v>22174</v>
      </c>
      <c r="AI34" s="56">
        <v>21820</v>
      </c>
      <c r="AJ34" s="56">
        <v>21345</v>
      </c>
      <c r="AK34" s="56">
        <v>20953</v>
      </c>
      <c r="AL34" s="56">
        <v>20574</v>
      </c>
      <c r="AM34" s="56">
        <v>19581</v>
      </c>
      <c r="AN34" s="56">
        <v>19628</v>
      </c>
      <c r="AO34" s="56">
        <v>19453</v>
      </c>
      <c r="AP34" s="56">
        <v>19451</v>
      </c>
      <c r="AQ34" s="56">
        <v>19641</v>
      </c>
      <c r="AR34" s="56">
        <v>20140</v>
      </c>
      <c r="AS34" s="195">
        <v>20186</v>
      </c>
    </row>
    <row r="35" spans="1:45">
      <c r="A35" s="296"/>
      <c r="B35" s="56">
        <v>215</v>
      </c>
      <c r="C35" s="56" t="s">
        <v>82</v>
      </c>
      <c r="D35" s="56">
        <v>30710</v>
      </c>
      <c r="E35" s="56">
        <v>31247</v>
      </c>
      <c r="F35" s="56">
        <v>31783</v>
      </c>
      <c r="G35" s="56">
        <v>32271</v>
      </c>
      <c r="H35" s="56">
        <v>32761</v>
      </c>
      <c r="I35" s="56">
        <v>32802</v>
      </c>
      <c r="J35" s="56">
        <v>31038</v>
      </c>
      <c r="K35" s="56">
        <v>31546</v>
      </c>
      <c r="L35" s="56">
        <v>32057</v>
      </c>
      <c r="M35" s="56">
        <v>32567</v>
      </c>
      <c r="N35" s="56">
        <v>33742</v>
      </c>
      <c r="O35" s="56">
        <v>34629</v>
      </c>
      <c r="P35" s="56">
        <v>35399</v>
      </c>
      <c r="Q35" s="56">
        <v>36173</v>
      </c>
      <c r="R35" s="56">
        <v>36350</v>
      </c>
      <c r="S35" s="56">
        <v>37328</v>
      </c>
      <c r="T35" s="56">
        <v>36529</v>
      </c>
      <c r="U35" s="56">
        <v>36473</v>
      </c>
      <c r="V35" s="56">
        <v>35979</v>
      </c>
      <c r="W35" s="56">
        <v>36485</v>
      </c>
      <c r="X35" s="56">
        <v>37885</v>
      </c>
      <c r="Y35" s="195">
        <v>37489</v>
      </c>
      <c r="Z35" s="195">
        <v>37362</v>
      </c>
      <c r="AA35" s="195">
        <v>37299</v>
      </c>
      <c r="AB35" s="195">
        <v>37568</v>
      </c>
      <c r="AC35" s="195">
        <v>34623</v>
      </c>
      <c r="AD35" s="195">
        <v>33680</v>
      </c>
      <c r="AE35" s="195">
        <v>34858</v>
      </c>
      <c r="AF35" s="195">
        <v>36244</v>
      </c>
      <c r="AG35" s="195">
        <v>37344</v>
      </c>
      <c r="AH35" s="56">
        <v>37765</v>
      </c>
      <c r="AI35" s="56">
        <v>38132</v>
      </c>
      <c r="AJ35" s="56">
        <v>38314</v>
      </c>
      <c r="AK35" s="56">
        <v>38634</v>
      </c>
      <c r="AL35" s="56">
        <v>38939</v>
      </c>
      <c r="AM35" s="56">
        <v>38090</v>
      </c>
      <c r="AN35" s="56">
        <v>38419</v>
      </c>
      <c r="AO35" s="56">
        <v>38343</v>
      </c>
      <c r="AP35" s="56">
        <v>38572</v>
      </c>
      <c r="AQ35" s="56">
        <v>39243</v>
      </c>
      <c r="AR35" s="56">
        <v>40266</v>
      </c>
      <c r="AS35" s="195">
        <v>40693</v>
      </c>
    </row>
    <row r="36" spans="1:45">
      <c r="A36" s="296"/>
      <c r="B36" s="56">
        <v>218</v>
      </c>
      <c r="C36" s="56" t="s">
        <v>85</v>
      </c>
      <c r="D36" s="56">
        <v>20476</v>
      </c>
      <c r="E36" s="56">
        <v>20651</v>
      </c>
      <c r="F36" s="56">
        <v>20828</v>
      </c>
      <c r="G36" s="56">
        <v>20982</v>
      </c>
      <c r="H36" s="56">
        <v>21138</v>
      </c>
      <c r="I36" s="56">
        <v>21029</v>
      </c>
      <c r="J36" s="56">
        <v>19743</v>
      </c>
      <c r="K36" s="56">
        <v>19920</v>
      </c>
      <c r="L36" s="56">
        <v>20101</v>
      </c>
      <c r="M36" s="56">
        <v>20281</v>
      </c>
      <c r="N36" s="56">
        <v>20821</v>
      </c>
      <c r="O36" s="56">
        <v>21567</v>
      </c>
      <c r="P36" s="56">
        <v>22257</v>
      </c>
      <c r="Q36" s="56">
        <v>22953</v>
      </c>
      <c r="R36" s="56">
        <v>23026</v>
      </c>
      <c r="S36" s="56">
        <v>23712</v>
      </c>
      <c r="T36" s="56">
        <v>23803</v>
      </c>
      <c r="U36" s="56">
        <v>24956</v>
      </c>
      <c r="V36" s="56">
        <v>22583</v>
      </c>
      <c r="W36" s="56">
        <v>23371</v>
      </c>
      <c r="X36" s="56">
        <v>24478</v>
      </c>
      <c r="Y36" s="195">
        <v>23483</v>
      </c>
      <c r="Z36" s="195">
        <v>23753</v>
      </c>
      <c r="AA36" s="195">
        <v>24086</v>
      </c>
      <c r="AB36" s="195">
        <v>24918</v>
      </c>
      <c r="AC36" s="195">
        <v>25828</v>
      </c>
      <c r="AD36" s="195">
        <v>25193</v>
      </c>
      <c r="AE36" s="195">
        <v>25280</v>
      </c>
      <c r="AF36" s="195">
        <v>25642</v>
      </c>
      <c r="AG36" s="195">
        <v>25855</v>
      </c>
      <c r="AH36" s="56">
        <v>25787</v>
      </c>
      <c r="AI36" s="56">
        <v>26209</v>
      </c>
      <c r="AJ36" s="56">
        <v>26447</v>
      </c>
      <c r="AK36" s="56">
        <v>26768</v>
      </c>
      <c r="AL36" s="56">
        <v>27129</v>
      </c>
      <c r="AM36" s="56">
        <v>26812</v>
      </c>
      <c r="AN36" s="56">
        <v>27094</v>
      </c>
      <c r="AO36" s="56">
        <v>27059</v>
      </c>
      <c r="AP36" s="56">
        <v>27228</v>
      </c>
      <c r="AQ36" s="56">
        <v>27700</v>
      </c>
      <c r="AR36" s="56">
        <v>28470</v>
      </c>
      <c r="AS36" s="195">
        <v>28752</v>
      </c>
    </row>
    <row r="37" spans="1:45">
      <c r="A37" s="296"/>
      <c r="B37" s="56">
        <v>220</v>
      </c>
      <c r="C37" s="56" t="s">
        <v>87</v>
      </c>
      <c r="D37" s="56">
        <v>23744</v>
      </c>
      <c r="E37" s="56">
        <v>24116</v>
      </c>
      <c r="F37" s="56">
        <v>24486</v>
      </c>
      <c r="G37" s="56">
        <v>24824</v>
      </c>
      <c r="H37" s="56">
        <v>25160</v>
      </c>
      <c r="I37" s="56">
        <v>25279</v>
      </c>
      <c r="J37" s="56">
        <v>23933</v>
      </c>
      <c r="K37" s="56">
        <v>24295</v>
      </c>
      <c r="L37" s="56">
        <v>24662</v>
      </c>
      <c r="M37" s="56">
        <v>25027</v>
      </c>
      <c r="N37" s="56">
        <v>25779</v>
      </c>
      <c r="O37" s="56">
        <v>25928</v>
      </c>
      <c r="P37" s="56">
        <v>26028</v>
      </c>
      <c r="Q37" s="56">
        <v>26129</v>
      </c>
      <c r="R37" s="56">
        <v>25557</v>
      </c>
      <c r="S37" s="56">
        <v>25752</v>
      </c>
      <c r="T37" s="56">
        <v>26491</v>
      </c>
      <c r="U37" s="56">
        <v>25887</v>
      </c>
      <c r="V37" s="56">
        <v>25932</v>
      </c>
      <c r="W37" s="56">
        <v>26047</v>
      </c>
      <c r="X37" s="56">
        <v>25620</v>
      </c>
      <c r="Y37" s="195">
        <v>23829</v>
      </c>
      <c r="Z37" s="195">
        <v>23409</v>
      </c>
      <c r="AA37" s="195">
        <v>23134</v>
      </c>
      <c r="AB37" s="195">
        <v>23374</v>
      </c>
      <c r="AC37" s="195">
        <v>24246</v>
      </c>
      <c r="AD37" s="195">
        <v>25830</v>
      </c>
      <c r="AE37" s="195">
        <v>26089</v>
      </c>
      <c r="AF37" s="195">
        <v>26607</v>
      </c>
      <c r="AG37" s="195">
        <v>27082</v>
      </c>
      <c r="AH37" s="56">
        <v>26905</v>
      </c>
      <c r="AI37" s="56">
        <v>27204</v>
      </c>
      <c r="AJ37" s="56">
        <v>27248</v>
      </c>
      <c r="AK37" s="56">
        <v>27419</v>
      </c>
      <c r="AL37" s="56">
        <v>27638</v>
      </c>
      <c r="AM37" s="56">
        <v>27271</v>
      </c>
      <c r="AN37" s="56">
        <v>27618</v>
      </c>
      <c r="AO37" s="56">
        <v>27638</v>
      </c>
      <c r="AP37" s="56">
        <v>27902</v>
      </c>
      <c r="AQ37" s="56">
        <v>28491</v>
      </c>
      <c r="AR37" s="56">
        <v>29342</v>
      </c>
      <c r="AS37" s="195">
        <v>29740</v>
      </c>
    </row>
    <row r="38" spans="1:45">
      <c r="A38" s="296"/>
      <c r="B38" s="56">
        <v>228</v>
      </c>
      <c r="C38" s="56" t="s">
        <v>120</v>
      </c>
      <c r="D38" s="56">
        <v>17870</v>
      </c>
      <c r="E38" s="56">
        <v>18231</v>
      </c>
      <c r="F38" s="56">
        <v>18589</v>
      </c>
      <c r="G38" s="56">
        <v>18917</v>
      </c>
      <c r="H38" s="56">
        <v>19246</v>
      </c>
      <c r="I38" s="56">
        <v>19336</v>
      </c>
      <c r="J38" s="56">
        <v>19047</v>
      </c>
      <c r="K38" s="56">
        <v>19628</v>
      </c>
      <c r="L38" s="56">
        <v>20207</v>
      </c>
      <c r="M38" s="56">
        <v>20792</v>
      </c>
      <c r="N38" s="56">
        <v>21714</v>
      </c>
      <c r="O38" s="56">
        <v>22336</v>
      </c>
      <c r="P38" s="56">
        <v>22901</v>
      </c>
      <c r="Q38" s="56">
        <v>23466</v>
      </c>
      <c r="R38" s="56">
        <v>23516</v>
      </c>
      <c r="S38" s="56">
        <v>24185</v>
      </c>
      <c r="T38" s="56">
        <v>24595</v>
      </c>
      <c r="U38" s="56">
        <v>24435</v>
      </c>
      <c r="V38" s="56">
        <v>24193</v>
      </c>
      <c r="W38" s="56">
        <v>24751</v>
      </c>
      <c r="X38" s="56">
        <v>25140</v>
      </c>
      <c r="Y38" s="195">
        <v>23690</v>
      </c>
      <c r="Z38" s="195">
        <v>23652</v>
      </c>
      <c r="AA38" s="195">
        <v>23715</v>
      </c>
      <c r="AB38" s="195">
        <v>24134</v>
      </c>
      <c r="AC38" s="195">
        <v>24988</v>
      </c>
      <c r="AD38" s="195">
        <v>24182</v>
      </c>
      <c r="AE38" s="195">
        <v>24562</v>
      </c>
      <c r="AF38" s="195">
        <v>25184</v>
      </c>
      <c r="AG38" s="195">
        <v>25718</v>
      </c>
      <c r="AH38" s="56">
        <v>25921</v>
      </c>
      <c r="AI38" s="56">
        <v>26138</v>
      </c>
      <c r="AJ38" s="56">
        <v>26119</v>
      </c>
      <c r="AK38" s="56">
        <v>26166</v>
      </c>
      <c r="AL38" s="56">
        <v>26286</v>
      </c>
      <c r="AM38" s="56">
        <v>25952</v>
      </c>
      <c r="AN38" s="56">
        <v>26276</v>
      </c>
      <c r="AO38" s="56">
        <v>26253</v>
      </c>
      <c r="AP38" s="56">
        <v>26502</v>
      </c>
      <c r="AQ38" s="56">
        <v>26988</v>
      </c>
      <c r="AR38" s="56">
        <v>27727</v>
      </c>
      <c r="AS38" s="195">
        <v>28017</v>
      </c>
    </row>
    <row r="39" spans="1:45">
      <c r="A39" s="296"/>
      <c r="B39" s="56">
        <v>365</v>
      </c>
      <c r="C39" s="56" t="s">
        <v>121</v>
      </c>
      <c r="D39" s="56">
        <v>12744</v>
      </c>
      <c r="E39" s="56">
        <v>12766</v>
      </c>
      <c r="F39" s="56">
        <v>12797</v>
      </c>
      <c r="G39" s="56">
        <v>12804</v>
      </c>
      <c r="H39" s="56">
        <v>12818</v>
      </c>
      <c r="I39" s="56">
        <v>12721</v>
      </c>
      <c r="J39" s="56">
        <v>11891</v>
      </c>
      <c r="K39" s="56">
        <v>11811</v>
      </c>
      <c r="L39" s="56">
        <v>11729</v>
      </c>
      <c r="M39" s="56">
        <v>11648</v>
      </c>
      <c r="N39" s="56">
        <v>11725</v>
      </c>
      <c r="O39" s="56">
        <v>11709</v>
      </c>
      <c r="P39" s="56">
        <v>11666</v>
      </c>
      <c r="Q39" s="56">
        <v>11630</v>
      </c>
      <c r="R39" s="56">
        <v>11240</v>
      </c>
      <c r="S39" s="56">
        <v>11260</v>
      </c>
      <c r="T39" s="56">
        <v>10966</v>
      </c>
      <c r="U39" s="56">
        <v>10759</v>
      </c>
      <c r="V39" s="56">
        <v>10992</v>
      </c>
      <c r="W39" s="56">
        <v>10780</v>
      </c>
      <c r="X39" s="56">
        <v>11033</v>
      </c>
      <c r="Y39" s="195">
        <v>10018</v>
      </c>
      <c r="Z39" s="195">
        <v>9628</v>
      </c>
      <c r="AA39" s="195">
        <v>9318</v>
      </c>
      <c r="AB39" s="195">
        <v>9237</v>
      </c>
      <c r="AC39" s="195">
        <v>9503</v>
      </c>
      <c r="AD39" s="195">
        <v>9496</v>
      </c>
      <c r="AE39" s="195">
        <v>9454</v>
      </c>
      <c r="AF39" s="195">
        <v>9536</v>
      </c>
      <c r="AG39" s="195">
        <v>9582</v>
      </c>
      <c r="AH39" s="56">
        <v>9568</v>
      </c>
      <c r="AI39" s="56">
        <v>9670</v>
      </c>
      <c r="AJ39" s="56">
        <v>9706</v>
      </c>
      <c r="AK39" s="56">
        <v>9761</v>
      </c>
      <c r="AL39" s="56">
        <v>9843</v>
      </c>
      <c r="AM39" s="56">
        <v>9687</v>
      </c>
      <c r="AN39" s="56">
        <v>9602</v>
      </c>
      <c r="AO39" s="56">
        <v>9403</v>
      </c>
      <c r="AP39" s="56">
        <v>9279</v>
      </c>
      <c r="AQ39" s="56">
        <v>9252</v>
      </c>
      <c r="AR39" s="56">
        <v>9352</v>
      </c>
      <c r="AS39" s="195">
        <v>9234</v>
      </c>
    </row>
    <row r="40" spans="1:45">
      <c r="A40" s="296" t="s">
        <v>116</v>
      </c>
      <c r="B40" s="56"/>
      <c r="C40" s="56" t="s">
        <v>118</v>
      </c>
      <c r="D40" s="56">
        <v>278373</v>
      </c>
      <c r="E40" s="56">
        <v>280589</v>
      </c>
      <c r="F40" s="56">
        <v>282820</v>
      </c>
      <c r="G40" s="56">
        <v>284910</v>
      </c>
      <c r="H40" s="56">
        <v>287010</v>
      </c>
      <c r="I40" s="56">
        <v>284917</v>
      </c>
      <c r="J40" s="56">
        <v>262704</v>
      </c>
      <c r="K40" s="56">
        <v>265389</v>
      </c>
      <c r="L40" s="56">
        <v>268063</v>
      </c>
      <c r="M40" s="56">
        <v>270746</v>
      </c>
      <c r="N40" s="56">
        <v>279225</v>
      </c>
      <c r="O40" s="56">
        <v>284194</v>
      </c>
      <c r="P40" s="56">
        <v>288340</v>
      </c>
      <c r="Q40" s="56">
        <v>292511</v>
      </c>
      <c r="R40" s="56">
        <v>292021</v>
      </c>
      <c r="S40" s="56">
        <v>296076</v>
      </c>
      <c r="T40" s="56">
        <v>289446</v>
      </c>
      <c r="U40" s="56">
        <v>287792</v>
      </c>
      <c r="V40" s="56">
        <v>278288</v>
      </c>
      <c r="W40" s="56">
        <v>280120</v>
      </c>
      <c r="X40" s="56">
        <v>289392</v>
      </c>
      <c r="Y40" s="195">
        <v>286605</v>
      </c>
      <c r="Z40" s="195">
        <v>283509</v>
      </c>
      <c r="AA40" s="195">
        <v>281530</v>
      </c>
      <c r="AB40" s="195">
        <v>282096</v>
      </c>
      <c r="AC40" s="195">
        <v>291359</v>
      </c>
      <c r="AD40" s="195">
        <v>287842</v>
      </c>
      <c r="AE40" s="195">
        <v>292311</v>
      </c>
      <c r="AF40" s="195">
        <v>297705</v>
      </c>
      <c r="AG40" s="195">
        <v>301516</v>
      </c>
      <c r="AH40" s="56">
        <v>297471</v>
      </c>
      <c r="AI40" s="56">
        <v>300870</v>
      </c>
      <c r="AJ40" s="56">
        <v>301546</v>
      </c>
      <c r="AK40" s="56">
        <v>302922</v>
      </c>
      <c r="AL40" s="56">
        <v>305890</v>
      </c>
      <c r="AM40" s="56">
        <v>301355</v>
      </c>
      <c r="AN40" s="56">
        <v>302573</v>
      </c>
      <c r="AO40" s="56">
        <v>299683</v>
      </c>
      <c r="AP40" s="56">
        <v>301343</v>
      </c>
      <c r="AQ40" s="56">
        <v>305381</v>
      </c>
      <c r="AR40" s="56">
        <v>314453</v>
      </c>
      <c r="AS40" s="195">
        <v>316181</v>
      </c>
    </row>
    <row r="41" spans="1:45">
      <c r="A41" s="296"/>
      <c r="B41" s="56">
        <v>201</v>
      </c>
      <c r="C41" s="56" t="s">
        <v>122</v>
      </c>
      <c r="D41" s="56">
        <v>259303</v>
      </c>
      <c r="E41" s="56">
        <v>261244</v>
      </c>
      <c r="F41" s="56">
        <v>263198</v>
      </c>
      <c r="G41" s="56">
        <v>265045</v>
      </c>
      <c r="H41" s="56">
        <v>266900</v>
      </c>
      <c r="I41" s="56">
        <v>264746</v>
      </c>
      <c r="J41" s="56">
        <v>243266</v>
      </c>
      <c r="K41" s="56">
        <v>245474</v>
      </c>
      <c r="L41" s="56">
        <v>247678</v>
      </c>
      <c r="M41" s="56">
        <v>249883</v>
      </c>
      <c r="N41" s="56">
        <v>257549</v>
      </c>
      <c r="O41" s="56">
        <v>262420</v>
      </c>
      <c r="P41" s="56">
        <v>266499</v>
      </c>
      <c r="Q41" s="56">
        <v>270592</v>
      </c>
      <c r="R41" s="56">
        <v>270468</v>
      </c>
      <c r="S41" s="56">
        <v>274327</v>
      </c>
      <c r="T41" s="56">
        <v>268101</v>
      </c>
      <c r="U41" s="56">
        <v>266598</v>
      </c>
      <c r="V41" s="56">
        <v>257161</v>
      </c>
      <c r="W41" s="56">
        <v>258898</v>
      </c>
      <c r="X41" s="56">
        <v>267548</v>
      </c>
      <c r="Y41" s="195">
        <v>265510</v>
      </c>
      <c r="Z41" s="195">
        <v>262658</v>
      </c>
      <c r="AA41" s="195">
        <v>260804</v>
      </c>
      <c r="AB41" s="195">
        <v>261134</v>
      </c>
      <c r="AC41" s="195">
        <v>269886</v>
      </c>
      <c r="AD41" s="195">
        <v>266915</v>
      </c>
      <c r="AE41" s="195">
        <v>271284</v>
      </c>
      <c r="AF41" s="195">
        <v>276333</v>
      </c>
      <c r="AG41" s="195">
        <v>279920</v>
      </c>
      <c r="AH41" s="56">
        <v>275843</v>
      </c>
      <c r="AI41" s="56">
        <v>278988</v>
      </c>
      <c r="AJ41" s="56">
        <v>279617</v>
      </c>
      <c r="AK41" s="56">
        <v>280892</v>
      </c>
      <c r="AL41" s="56">
        <v>283665</v>
      </c>
      <c r="AM41" s="56">
        <v>279398</v>
      </c>
      <c r="AN41" s="56">
        <v>280458</v>
      </c>
      <c r="AO41" s="56">
        <v>277698</v>
      </c>
      <c r="AP41" s="56">
        <v>279212</v>
      </c>
      <c r="AQ41" s="56">
        <v>282885</v>
      </c>
      <c r="AR41" s="56">
        <v>291402</v>
      </c>
      <c r="AS41" s="195">
        <v>292907</v>
      </c>
    </row>
    <row r="42" spans="1:45">
      <c r="A42" s="296"/>
      <c r="B42" s="56">
        <v>442</v>
      </c>
      <c r="C42" s="56" t="s">
        <v>91</v>
      </c>
      <c r="D42" s="56">
        <v>5254</v>
      </c>
      <c r="E42" s="56">
        <v>5282</v>
      </c>
      <c r="F42" s="56">
        <v>5314</v>
      </c>
      <c r="G42" s="56">
        <v>5330</v>
      </c>
      <c r="H42" s="56">
        <v>5350</v>
      </c>
      <c r="I42" s="56">
        <v>5340</v>
      </c>
      <c r="J42" s="56">
        <v>5019</v>
      </c>
      <c r="K42" s="56">
        <v>5000</v>
      </c>
      <c r="L42" s="56">
        <v>4983</v>
      </c>
      <c r="M42" s="56">
        <v>4963</v>
      </c>
      <c r="N42" s="56">
        <v>5014</v>
      </c>
      <c r="O42" s="56">
        <v>5011</v>
      </c>
      <c r="P42" s="56">
        <v>4997</v>
      </c>
      <c r="Q42" s="56">
        <v>4988</v>
      </c>
      <c r="R42" s="56">
        <v>4875</v>
      </c>
      <c r="S42" s="56">
        <v>4923</v>
      </c>
      <c r="T42" s="56">
        <v>4961</v>
      </c>
      <c r="U42" s="56">
        <v>4927</v>
      </c>
      <c r="V42" s="56">
        <v>4835</v>
      </c>
      <c r="W42" s="56">
        <v>4756</v>
      </c>
      <c r="X42" s="56">
        <v>4859</v>
      </c>
      <c r="Y42" s="195">
        <v>4562</v>
      </c>
      <c r="Z42" s="195">
        <v>4501</v>
      </c>
      <c r="AA42" s="195">
        <v>4476</v>
      </c>
      <c r="AB42" s="195">
        <v>4546</v>
      </c>
      <c r="AC42" s="195">
        <v>4673</v>
      </c>
      <c r="AD42" s="195">
        <v>4630</v>
      </c>
      <c r="AE42" s="195">
        <v>4589</v>
      </c>
      <c r="AF42" s="195">
        <v>4619</v>
      </c>
      <c r="AG42" s="195">
        <v>4632</v>
      </c>
      <c r="AH42" s="56">
        <v>4616</v>
      </c>
      <c r="AI42" s="56">
        <v>4620</v>
      </c>
      <c r="AJ42" s="56">
        <v>4573</v>
      </c>
      <c r="AK42" s="56">
        <v>4531</v>
      </c>
      <c r="AL42" s="56">
        <v>4521</v>
      </c>
      <c r="AM42" s="56">
        <v>4431</v>
      </c>
      <c r="AN42" s="56">
        <v>4491</v>
      </c>
      <c r="AO42" s="56">
        <v>4485</v>
      </c>
      <c r="AP42" s="56">
        <v>4546</v>
      </c>
      <c r="AQ42" s="56">
        <v>4650</v>
      </c>
      <c r="AR42" s="56">
        <v>4809</v>
      </c>
      <c r="AS42" s="195">
        <v>4872</v>
      </c>
    </row>
    <row r="43" spans="1:45">
      <c r="A43" s="296"/>
      <c r="B43" s="56">
        <v>443</v>
      </c>
      <c r="C43" s="56" t="s">
        <v>92</v>
      </c>
      <c r="D43" s="56">
        <v>8265</v>
      </c>
      <c r="E43" s="56">
        <v>8542</v>
      </c>
      <c r="F43" s="56">
        <v>8818</v>
      </c>
      <c r="G43" s="56">
        <v>9084</v>
      </c>
      <c r="H43" s="56">
        <v>9351</v>
      </c>
      <c r="I43" s="56">
        <v>9515</v>
      </c>
      <c r="J43" s="56">
        <v>9219</v>
      </c>
      <c r="K43" s="56">
        <v>9559</v>
      </c>
      <c r="L43" s="56">
        <v>9898</v>
      </c>
      <c r="M43" s="56">
        <v>10238</v>
      </c>
      <c r="N43" s="56">
        <v>10749</v>
      </c>
      <c r="O43" s="56">
        <v>10982</v>
      </c>
      <c r="P43" s="56">
        <v>11194</v>
      </c>
      <c r="Q43" s="56">
        <v>11405</v>
      </c>
      <c r="R43" s="56">
        <v>11321</v>
      </c>
      <c r="S43" s="56">
        <v>11536</v>
      </c>
      <c r="T43" s="56">
        <v>11200</v>
      </c>
      <c r="U43" s="56">
        <v>11110</v>
      </c>
      <c r="V43" s="56">
        <v>11229</v>
      </c>
      <c r="W43" s="56">
        <v>11298</v>
      </c>
      <c r="X43" s="56">
        <v>11575</v>
      </c>
      <c r="Y43" s="195">
        <v>11575</v>
      </c>
      <c r="Z43" s="195">
        <v>11603</v>
      </c>
      <c r="AA43" s="195">
        <v>11660</v>
      </c>
      <c r="AB43" s="195">
        <v>11935</v>
      </c>
      <c r="AC43" s="195">
        <v>12135</v>
      </c>
      <c r="AD43" s="195">
        <v>11902</v>
      </c>
      <c r="AE43" s="195">
        <v>12024</v>
      </c>
      <c r="AF43" s="195">
        <v>12290</v>
      </c>
      <c r="AG43" s="195">
        <v>12496</v>
      </c>
      <c r="AH43" s="56">
        <v>12597</v>
      </c>
      <c r="AI43" s="56">
        <v>12818</v>
      </c>
      <c r="AJ43" s="56">
        <v>12932</v>
      </c>
      <c r="AK43" s="56">
        <v>13084</v>
      </c>
      <c r="AL43" s="56">
        <v>13271</v>
      </c>
      <c r="AM43" s="56">
        <v>13179</v>
      </c>
      <c r="AN43" s="56">
        <v>13274</v>
      </c>
      <c r="AO43" s="56">
        <v>13205</v>
      </c>
      <c r="AP43" s="56">
        <v>13273</v>
      </c>
      <c r="AQ43" s="56">
        <v>13490</v>
      </c>
      <c r="AR43" s="56">
        <v>13787</v>
      </c>
      <c r="AS43" s="195">
        <v>13932</v>
      </c>
    </row>
    <row r="44" spans="1:45">
      <c r="A44" s="296"/>
      <c r="B44" s="56">
        <v>446</v>
      </c>
      <c r="C44" s="56" t="s">
        <v>123</v>
      </c>
      <c r="D44" s="56">
        <v>5551</v>
      </c>
      <c r="E44" s="56">
        <v>5521</v>
      </c>
      <c r="F44" s="56">
        <v>5490</v>
      </c>
      <c r="G44" s="56">
        <v>5451</v>
      </c>
      <c r="H44" s="56">
        <v>5409</v>
      </c>
      <c r="I44" s="56">
        <v>5316</v>
      </c>
      <c r="J44" s="56">
        <v>5200</v>
      </c>
      <c r="K44" s="56">
        <v>5356</v>
      </c>
      <c r="L44" s="56">
        <v>5504</v>
      </c>
      <c r="M44" s="56">
        <v>5662</v>
      </c>
      <c r="N44" s="56">
        <v>5913</v>
      </c>
      <c r="O44" s="56">
        <v>5781</v>
      </c>
      <c r="P44" s="56">
        <v>5650</v>
      </c>
      <c r="Q44" s="56">
        <v>5526</v>
      </c>
      <c r="R44" s="56">
        <v>5357</v>
      </c>
      <c r="S44" s="56">
        <v>5290</v>
      </c>
      <c r="T44" s="56">
        <v>5184</v>
      </c>
      <c r="U44" s="56">
        <v>5157</v>
      </c>
      <c r="V44" s="56">
        <v>5063</v>
      </c>
      <c r="W44" s="56">
        <v>5168</v>
      </c>
      <c r="X44" s="56">
        <v>5410</v>
      </c>
      <c r="Y44" s="195">
        <v>4958</v>
      </c>
      <c r="Z44" s="195">
        <v>4747</v>
      </c>
      <c r="AA44" s="195">
        <v>4590</v>
      </c>
      <c r="AB44" s="195">
        <v>4481</v>
      </c>
      <c r="AC44" s="195">
        <v>4665</v>
      </c>
      <c r="AD44" s="195">
        <v>4395</v>
      </c>
      <c r="AE44" s="195">
        <v>4414</v>
      </c>
      <c r="AF44" s="195">
        <v>4463</v>
      </c>
      <c r="AG44" s="195">
        <v>4468</v>
      </c>
      <c r="AH44" s="56">
        <v>4415</v>
      </c>
      <c r="AI44" s="56">
        <v>4444</v>
      </c>
      <c r="AJ44" s="56">
        <v>4424</v>
      </c>
      <c r="AK44" s="56">
        <v>4415</v>
      </c>
      <c r="AL44" s="56">
        <v>4433</v>
      </c>
      <c r="AM44" s="56">
        <v>4347</v>
      </c>
      <c r="AN44" s="56">
        <v>4350</v>
      </c>
      <c r="AO44" s="56">
        <v>4295</v>
      </c>
      <c r="AP44" s="56">
        <v>4312</v>
      </c>
      <c r="AQ44" s="56">
        <v>4356</v>
      </c>
      <c r="AR44" s="56">
        <v>4455</v>
      </c>
      <c r="AS44" s="195">
        <v>4470</v>
      </c>
    </row>
    <row r="45" spans="1:45">
      <c r="A45" s="296" t="s">
        <v>116</v>
      </c>
      <c r="B45" s="56"/>
      <c r="C45" s="56" t="s">
        <v>50</v>
      </c>
      <c r="D45" s="56">
        <v>125964</v>
      </c>
      <c r="E45" s="56">
        <v>126870</v>
      </c>
      <c r="F45" s="56">
        <v>127771</v>
      </c>
      <c r="G45" s="56">
        <v>128533</v>
      </c>
      <c r="H45" s="56">
        <v>129278</v>
      </c>
      <c r="I45" s="56">
        <v>128768</v>
      </c>
      <c r="J45" s="56">
        <v>120112</v>
      </c>
      <c r="K45" s="56">
        <v>119989</v>
      </c>
      <c r="L45" s="56">
        <v>119864</v>
      </c>
      <c r="M45" s="56">
        <v>119742</v>
      </c>
      <c r="N45" s="56">
        <v>121705</v>
      </c>
      <c r="O45" s="56">
        <v>123044</v>
      </c>
      <c r="P45" s="56">
        <v>124065</v>
      </c>
      <c r="Q45" s="56">
        <v>125100</v>
      </c>
      <c r="R45" s="56">
        <v>123884</v>
      </c>
      <c r="S45" s="56">
        <v>125704</v>
      </c>
      <c r="T45" s="56">
        <v>124353</v>
      </c>
      <c r="U45" s="56">
        <v>123932</v>
      </c>
      <c r="V45" s="56">
        <v>123745</v>
      </c>
      <c r="W45" s="56">
        <v>125494</v>
      </c>
      <c r="X45" s="56">
        <v>125263</v>
      </c>
      <c r="Y45" s="195">
        <v>127018</v>
      </c>
      <c r="Z45" s="195">
        <v>123211</v>
      </c>
      <c r="AA45" s="195">
        <v>120028</v>
      </c>
      <c r="AB45" s="195">
        <v>118246</v>
      </c>
      <c r="AC45" s="195">
        <v>117699</v>
      </c>
      <c r="AD45" s="195">
        <v>118098</v>
      </c>
      <c r="AE45" s="195">
        <v>119397</v>
      </c>
      <c r="AF45" s="195">
        <v>121658</v>
      </c>
      <c r="AG45" s="195">
        <v>123262</v>
      </c>
      <c r="AH45" s="56">
        <v>122251</v>
      </c>
      <c r="AI45" s="56">
        <v>122520</v>
      </c>
      <c r="AJ45" s="56">
        <v>121917</v>
      </c>
      <c r="AK45" s="56">
        <v>121463</v>
      </c>
      <c r="AL45" s="56">
        <v>121691</v>
      </c>
      <c r="AM45" s="56">
        <v>118817</v>
      </c>
      <c r="AN45" s="56">
        <v>118775</v>
      </c>
      <c r="AO45" s="56">
        <v>117145</v>
      </c>
      <c r="AP45" s="56">
        <v>117090</v>
      </c>
      <c r="AQ45" s="56">
        <v>118030</v>
      </c>
      <c r="AR45" s="56">
        <v>120730</v>
      </c>
      <c r="AS45" s="195">
        <v>120693</v>
      </c>
    </row>
    <row r="46" spans="1:45">
      <c r="A46" s="296"/>
      <c r="B46" s="56">
        <v>208</v>
      </c>
      <c r="C46" s="56" t="s">
        <v>76</v>
      </c>
      <c r="D46" s="56">
        <v>21611</v>
      </c>
      <c r="E46" s="56">
        <v>21357</v>
      </c>
      <c r="F46" s="56">
        <v>21098</v>
      </c>
      <c r="G46" s="56">
        <v>20834</v>
      </c>
      <c r="H46" s="56">
        <v>20563</v>
      </c>
      <c r="I46" s="56">
        <v>20041</v>
      </c>
      <c r="J46" s="56">
        <v>18053</v>
      </c>
      <c r="K46" s="56">
        <v>17459</v>
      </c>
      <c r="L46" s="56">
        <v>16867</v>
      </c>
      <c r="M46" s="56">
        <v>16271</v>
      </c>
      <c r="N46" s="56">
        <v>15956</v>
      </c>
      <c r="O46" s="56">
        <v>16072</v>
      </c>
      <c r="P46" s="56">
        <v>16136</v>
      </c>
      <c r="Q46" s="56">
        <v>16201</v>
      </c>
      <c r="R46" s="56">
        <v>16005</v>
      </c>
      <c r="S46" s="56">
        <v>16111</v>
      </c>
      <c r="T46" s="56">
        <v>15767</v>
      </c>
      <c r="U46" s="56">
        <v>15457</v>
      </c>
      <c r="V46" s="56">
        <v>16541</v>
      </c>
      <c r="W46" s="56">
        <v>16581</v>
      </c>
      <c r="X46" s="56">
        <v>15067</v>
      </c>
      <c r="Y46" s="195">
        <v>14203</v>
      </c>
      <c r="Z46" s="195">
        <v>13778</v>
      </c>
      <c r="AA46" s="195">
        <v>13449</v>
      </c>
      <c r="AB46" s="195">
        <v>13250</v>
      </c>
      <c r="AC46" s="195">
        <v>13673</v>
      </c>
      <c r="AD46" s="195">
        <v>13702</v>
      </c>
      <c r="AE46" s="195">
        <v>13856</v>
      </c>
      <c r="AF46" s="195">
        <v>14146</v>
      </c>
      <c r="AG46" s="195">
        <v>14324</v>
      </c>
      <c r="AH46" s="56">
        <v>14269</v>
      </c>
      <c r="AI46" s="56">
        <v>14357</v>
      </c>
      <c r="AJ46" s="56">
        <v>14281</v>
      </c>
      <c r="AK46" s="56">
        <v>14109</v>
      </c>
      <c r="AL46" s="56">
        <v>14180</v>
      </c>
      <c r="AM46" s="56">
        <v>14016</v>
      </c>
      <c r="AN46" s="56">
        <v>13868</v>
      </c>
      <c r="AO46" s="56">
        <v>13438</v>
      </c>
      <c r="AP46" s="56">
        <v>13406</v>
      </c>
      <c r="AQ46" s="56">
        <v>13360</v>
      </c>
      <c r="AR46" s="56">
        <v>13569</v>
      </c>
      <c r="AS46" s="195">
        <v>13422</v>
      </c>
    </row>
    <row r="47" spans="1:45">
      <c r="A47" s="296"/>
      <c r="B47" s="56">
        <v>212</v>
      </c>
      <c r="C47" s="56" t="s">
        <v>79</v>
      </c>
      <c r="D47" s="56">
        <v>22347</v>
      </c>
      <c r="E47" s="56">
        <v>22565</v>
      </c>
      <c r="F47" s="56">
        <v>22783</v>
      </c>
      <c r="G47" s="56">
        <v>22987</v>
      </c>
      <c r="H47" s="56">
        <v>23192</v>
      </c>
      <c r="I47" s="56">
        <v>23101</v>
      </c>
      <c r="J47" s="56">
        <v>21495</v>
      </c>
      <c r="K47" s="56">
        <v>21441</v>
      </c>
      <c r="L47" s="56">
        <v>21383</v>
      </c>
      <c r="M47" s="56">
        <v>21329</v>
      </c>
      <c r="N47" s="56">
        <v>21655</v>
      </c>
      <c r="O47" s="56">
        <v>21929</v>
      </c>
      <c r="P47" s="56">
        <v>22142</v>
      </c>
      <c r="Q47" s="56">
        <v>22364</v>
      </c>
      <c r="R47" s="56">
        <v>22177</v>
      </c>
      <c r="S47" s="56">
        <v>22441</v>
      </c>
      <c r="T47" s="56">
        <v>22142</v>
      </c>
      <c r="U47" s="56">
        <v>21978</v>
      </c>
      <c r="V47" s="56">
        <v>22395</v>
      </c>
      <c r="W47" s="56">
        <v>22626</v>
      </c>
      <c r="X47" s="56">
        <v>23178</v>
      </c>
      <c r="Y47" s="195">
        <v>21925</v>
      </c>
      <c r="Z47" s="195">
        <v>21351</v>
      </c>
      <c r="AA47" s="195">
        <v>20860</v>
      </c>
      <c r="AB47" s="195">
        <v>20587</v>
      </c>
      <c r="AC47" s="195">
        <v>21187</v>
      </c>
      <c r="AD47" s="195">
        <v>20860</v>
      </c>
      <c r="AE47" s="195">
        <v>21224</v>
      </c>
      <c r="AF47" s="195">
        <v>21729</v>
      </c>
      <c r="AG47" s="195">
        <v>21987</v>
      </c>
      <c r="AH47" s="56">
        <v>22132</v>
      </c>
      <c r="AI47" s="56">
        <v>22280</v>
      </c>
      <c r="AJ47" s="56">
        <v>22308</v>
      </c>
      <c r="AK47" s="56">
        <v>22298</v>
      </c>
      <c r="AL47" s="56">
        <v>22412</v>
      </c>
      <c r="AM47" s="56">
        <v>21977</v>
      </c>
      <c r="AN47" s="56">
        <v>21998</v>
      </c>
      <c r="AO47" s="56">
        <v>21663</v>
      </c>
      <c r="AP47" s="56">
        <v>21680</v>
      </c>
      <c r="AQ47" s="56">
        <v>21811</v>
      </c>
      <c r="AR47" s="56">
        <v>22220</v>
      </c>
      <c r="AS47" s="195">
        <v>22238</v>
      </c>
    </row>
    <row r="48" spans="1:45">
      <c r="A48" s="296"/>
      <c r="B48" s="56">
        <v>227</v>
      </c>
      <c r="C48" s="56" t="s">
        <v>124</v>
      </c>
      <c r="D48" s="56">
        <v>23179</v>
      </c>
      <c r="E48" s="56">
        <v>23238</v>
      </c>
      <c r="F48" s="56">
        <v>23297</v>
      </c>
      <c r="G48" s="56">
        <v>23322</v>
      </c>
      <c r="H48" s="56">
        <v>23343</v>
      </c>
      <c r="I48" s="56">
        <v>23179</v>
      </c>
      <c r="J48" s="56">
        <v>21533</v>
      </c>
      <c r="K48" s="56">
        <v>21430</v>
      </c>
      <c r="L48" s="56">
        <v>21322</v>
      </c>
      <c r="M48" s="56">
        <v>21219</v>
      </c>
      <c r="N48" s="56">
        <v>21502</v>
      </c>
      <c r="O48" s="56">
        <v>21765</v>
      </c>
      <c r="P48" s="56">
        <v>21974</v>
      </c>
      <c r="Q48" s="56">
        <v>22191</v>
      </c>
      <c r="R48" s="56">
        <v>21981</v>
      </c>
      <c r="S48" s="56">
        <v>22352</v>
      </c>
      <c r="T48" s="56">
        <v>22508</v>
      </c>
      <c r="U48" s="56">
        <v>22784</v>
      </c>
      <c r="V48" s="56">
        <v>21619</v>
      </c>
      <c r="W48" s="56">
        <v>21978</v>
      </c>
      <c r="X48" s="56">
        <v>21400</v>
      </c>
      <c r="Y48" s="195">
        <v>20335</v>
      </c>
      <c r="Z48" s="195">
        <v>19763</v>
      </c>
      <c r="AA48" s="195">
        <v>19388</v>
      </c>
      <c r="AB48" s="195">
        <v>19324</v>
      </c>
      <c r="AC48" s="195">
        <v>19878</v>
      </c>
      <c r="AD48" s="195">
        <v>19913</v>
      </c>
      <c r="AE48" s="195">
        <v>19867</v>
      </c>
      <c r="AF48" s="195">
        <v>20026</v>
      </c>
      <c r="AG48" s="195">
        <v>20065</v>
      </c>
      <c r="AH48" s="56">
        <v>19782</v>
      </c>
      <c r="AI48" s="56">
        <v>19679</v>
      </c>
      <c r="AJ48" s="56">
        <v>19432</v>
      </c>
      <c r="AK48" s="56">
        <v>19170</v>
      </c>
      <c r="AL48" s="56">
        <v>19039</v>
      </c>
      <c r="AM48" s="56">
        <v>18388</v>
      </c>
      <c r="AN48" s="56">
        <v>18310</v>
      </c>
      <c r="AO48" s="56">
        <v>17997</v>
      </c>
      <c r="AP48" s="56">
        <v>17908</v>
      </c>
      <c r="AQ48" s="56">
        <v>17988</v>
      </c>
      <c r="AR48" s="56">
        <v>18308</v>
      </c>
      <c r="AS48" s="195">
        <v>18225</v>
      </c>
    </row>
    <row r="49" spans="1:45">
      <c r="A49" s="296"/>
      <c r="B49" s="56">
        <v>229</v>
      </c>
      <c r="C49" s="56" t="s">
        <v>125</v>
      </c>
      <c r="D49" s="56">
        <v>32102</v>
      </c>
      <c r="E49" s="56">
        <v>32481</v>
      </c>
      <c r="F49" s="56">
        <v>32860</v>
      </c>
      <c r="G49" s="56">
        <v>33201</v>
      </c>
      <c r="H49" s="56">
        <v>33540</v>
      </c>
      <c r="I49" s="56">
        <v>33537</v>
      </c>
      <c r="J49" s="56">
        <v>31664</v>
      </c>
      <c r="K49" s="56">
        <v>31982</v>
      </c>
      <c r="L49" s="56">
        <v>32298</v>
      </c>
      <c r="M49" s="56">
        <v>32616</v>
      </c>
      <c r="N49" s="56">
        <v>33481</v>
      </c>
      <c r="O49" s="56">
        <v>33876</v>
      </c>
      <c r="P49" s="56">
        <v>34190</v>
      </c>
      <c r="Q49" s="56">
        <v>34501</v>
      </c>
      <c r="R49" s="56">
        <v>34052</v>
      </c>
      <c r="S49" s="56">
        <v>34519</v>
      </c>
      <c r="T49" s="56">
        <v>34031</v>
      </c>
      <c r="U49" s="56">
        <v>33996</v>
      </c>
      <c r="V49" s="56">
        <v>33977</v>
      </c>
      <c r="W49" s="56">
        <v>34767</v>
      </c>
      <c r="X49" s="56">
        <v>35376</v>
      </c>
      <c r="Y49" s="195">
        <v>40950</v>
      </c>
      <c r="Z49" s="195">
        <v>39459</v>
      </c>
      <c r="AA49" s="195">
        <v>38068</v>
      </c>
      <c r="AB49" s="195">
        <v>37127</v>
      </c>
      <c r="AC49" s="195">
        <v>35471</v>
      </c>
      <c r="AD49" s="195">
        <v>35525</v>
      </c>
      <c r="AE49" s="195">
        <v>36133</v>
      </c>
      <c r="AF49" s="195">
        <v>37125</v>
      </c>
      <c r="AG49" s="195">
        <v>37976</v>
      </c>
      <c r="AH49" s="56">
        <v>38150</v>
      </c>
      <c r="AI49" s="56">
        <v>38353</v>
      </c>
      <c r="AJ49" s="56">
        <v>38274</v>
      </c>
      <c r="AK49" s="56">
        <v>38346</v>
      </c>
      <c r="AL49" s="56">
        <v>38520</v>
      </c>
      <c r="AM49" s="56">
        <v>37717</v>
      </c>
      <c r="AN49" s="56">
        <v>37934</v>
      </c>
      <c r="AO49" s="56">
        <v>37715</v>
      </c>
      <c r="AP49" s="56">
        <v>37835</v>
      </c>
      <c r="AQ49" s="56">
        <v>38402</v>
      </c>
      <c r="AR49" s="56">
        <v>39447</v>
      </c>
      <c r="AS49" s="195">
        <v>39678</v>
      </c>
    </row>
    <row r="50" spans="1:45">
      <c r="A50" s="296"/>
      <c r="B50" s="56">
        <v>464</v>
      </c>
      <c r="C50" s="56" t="s">
        <v>93</v>
      </c>
      <c r="D50" s="56">
        <v>9635</v>
      </c>
      <c r="E50" s="56">
        <v>10067</v>
      </c>
      <c r="F50" s="56">
        <v>10501</v>
      </c>
      <c r="G50" s="56">
        <v>10926</v>
      </c>
      <c r="H50" s="56">
        <v>11353</v>
      </c>
      <c r="I50" s="56">
        <v>11658</v>
      </c>
      <c r="J50" s="56">
        <v>10938</v>
      </c>
      <c r="K50" s="56">
        <v>11165</v>
      </c>
      <c r="L50" s="56">
        <v>11390</v>
      </c>
      <c r="M50" s="56">
        <v>11617</v>
      </c>
      <c r="N50" s="56">
        <v>12059</v>
      </c>
      <c r="O50" s="56">
        <v>12242</v>
      </c>
      <c r="P50" s="56">
        <v>12400</v>
      </c>
      <c r="Q50" s="56">
        <v>12561</v>
      </c>
      <c r="R50" s="56">
        <v>12390</v>
      </c>
      <c r="S50" s="56">
        <v>12552</v>
      </c>
      <c r="T50" s="56">
        <v>12408</v>
      </c>
      <c r="U50" s="56">
        <v>12583</v>
      </c>
      <c r="V50" s="56">
        <v>12576</v>
      </c>
      <c r="W50" s="56">
        <v>13100</v>
      </c>
      <c r="X50" s="56">
        <v>12414</v>
      </c>
      <c r="Y50" s="195">
        <v>13221</v>
      </c>
      <c r="Z50" s="195">
        <v>12821</v>
      </c>
      <c r="AA50" s="195">
        <v>12496</v>
      </c>
      <c r="AB50" s="195">
        <v>12345</v>
      </c>
      <c r="AC50" s="195">
        <v>11755</v>
      </c>
      <c r="AD50" s="195">
        <v>11053</v>
      </c>
      <c r="AE50" s="195">
        <v>11159</v>
      </c>
      <c r="AF50" s="195">
        <v>11321</v>
      </c>
      <c r="AG50" s="195">
        <v>11393</v>
      </c>
      <c r="AH50" s="56">
        <v>11217</v>
      </c>
      <c r="AI50" s="56">
        <v>11254</v>
      </c>
      <c r="AJ50" s="56">
        <v>11209</v>
      </c>
      <c r="AK50" s="56">
        <v>11222</v>
      </c>
      <c r="AL50" s="56">
        <v>11252</v>
      </c>
      <c r="AM50" s="56">
        <v>10967</v>
      </c>
      <c r="AN50" s="56">
        <v>11064</v>
      </c>
      <c r="AO50" s="56">
        <v>11035</v>
      </c>
      <c r="AP50" s="56">
        <v>11140</v>
      </c>
      <c r="AQ50" s="56">
        <v>11375</v>
      </c>
      <c r="AR50" s="56">
        <v>11732</v>
      </c>
      <c r="AS50" s="195">
        <v>11889</v>
      </c>
    </row>
    <row r="51" spans="1:45">
      <c r="A51" s="296"/>
      <c r="B51" s="56">
        <v>481</v>
      </c>
      <c r="C51" s="56" t="s">
        <v>94</v>
      </c>
      <c r="D51" s="56">
        <v>6129</v>
      </c>
      <c r="E51" s="56">
        <v>6178</v>
      </c>
      <c r="F51" s="56">
        <v>6225</v>
      </c>
      <c r="G51" s="56">
        <v>6265</v>
      </c>
      <c r="H51" s="56">
        <v>6301</v>
      </c>
      <c r="I51" s="56">
        <v>6284</v>
      </c>
      <c r="J51" s="56">
        <v>5997</v>
      </c>
      <c r="K51" s="56">
        <v>6056</v>
      </c>
      <c r="L51" s="56">
        <v>6118</v>
      </c>
      <c r="M51" s="56">
        <v>6178</v>
      </c>
      <c r="N51" s="56">
        <v>6341</v>
      </c>
      <c r="O51" s="56">
        <v>6478</v>
      </c>
      <c r="P51" s="56">
        <v>6594</v>
      </c>
      <c r="Q51" s="56">
        <v>6708</v>
      </c>
      <c r="R51" s="56">
        <v>6754</v>
      </c>
      <c r="S51" s="56">
        <v>6962</v>
      </c>
      <c r="T51" s="56">
        <v>6917</v>
      </c>
      <c r="U51" s="56">
        <v>6793</v>
      </c>
      <c r="V51" s="56">
        <v>6773</v>
      </c>
      <c r="W51" s="56">
        <v>6798</v>
      </c>
      <c r="X51" s="56">
        <v>6874</v>
      </c>
      <c r="Y51" s="195">
        <v>6663</v>
      </c>
      <c r="Z51" s="195">
        <v>6503</v>
      </c>
      <c r="AA51" s="195">
        <v>6363</v>
      </c>
      <c r="AB51" s="195">
        <v>6261</v>
      </c>
      <c r="AC51" s="195">
        <v>6196</v>
      </c>
      <c r="AD51" s="195">
        <v>6251</v>
      </c>
      <c r="AE51" s="195">
        <v>6346</v>
      </c>
      <c r="AF51" s="195">
        <v>6465</v>
      </c>
      <c r="AG51" s="195">
        <v>6597</v>
      </c>
      <c r="AH51" s="56">
        <v>6452</v>
      </c>
      <c r="AI51" s="56">
        <v>6405</v>
      </c>
      <c r="AJ51" s="56">
        <v>6319</v>
      </c>
      <c r="AK51" s="56">
        <v>6264</v>
      </c>
      <c r="AL51" s="56">
        <v>6229</v>
      </c>
      <c r="AM51" s="56">
        <v>6039</v>
      </c>
      <c r="AN51" s="56">
        <v>5993</v>
      </c>
      <c r="AO51" s="56">
        <v>5877</v>
      </c>
      <c r="AP51" s="56">
        <v>5833</v>
      </c>
      <c r="AQ51" s="56">
        <v>5834</v>
      </c>
      <c r="AR51" s="56">
        <v>5965</v>
      </c>
      <c r="AS51" s="195">
        <v>5905</v>
      </c>
    </row>
    <row r="52" spans="1:45">
      <c r="A52" s="296"/>
      <c r="B52" s="56">
        <v>501</v>
      </c>
      <c r="C52" s="56" t="s">
        <v>95</v>
      </c>
      <c r="D52" s="56">
        <v>10961</v>
      </c>
      <c r="E52" s="56">
        <v>10984</v>
      </c>
      <c r="F52" s="56">
        <v>11007</v>
      </c>
      <c r="G52" s="56">
        <v>10998</v>
      </c>
      <c r="H52" s="56">
        <v>10986</v>
      </c>
      <c r="I52" s="56">
        <v>10968</v>
      </c>
      <c r="J52" s="56">
        <v>10432</v>
      </c>
      <c r="K52" s="56">
        <v>10456</v>
      </c>
      <c r="L52" s="56">
        <v>10486</v>
      </c>
      <c r="M52" s="56">
        <v>10512</v>
      </c>
      <c r="N52" s="56">
        <v>10711</v>
      </c>
      <c r="O52" s="56">
        <v>10682</v>
      </c>
      <c r="P52" s="56">
        <v>10629</v>
      </c>
      <c r="Q52" s="56">
        <v>10574</v>
      </c>
      <c r="R52" s="56">
        <v>10525</v>
      </c>
      <c r="S52" s="56">
        <v>10767</v>
      </c>
      <c r="T52" s="56">
        <v>10580</v>
      </c>
      <c r="U52" s="56">
        <v>10341</v>
      </c>
      <c r="V52" s="56">
        <v>9864</v>
      </c>
      <c r="W52" s="56">
        <v>9644</v>
      </c>
      <c r="X52" s="56">
        <v>10954</v>
      </c>
      <c r="Y52" s="195">
        <v>9721</v>
      </c>
      <c r="Z52" s="195">
        <v>9536</v>
      </c>
      <c r="AA52" s="195">
        <v>9404</v>
      </c>
      <c r="AB52" s="195">
        <v>9352</v>
      </c>
      <c r="AC52" s="195">
        <v>9539</v>
      </c>
      <c r="AD52" s="195">
        <v>10794</v>
      </c>
      <c r="AE52" s="195">
        <v>10812</v>
      </c>
      <c r="AF52" s="195">
        <v>10846</v>
      </c>
      <c r="AG52" s="195">
        <v>10920</v>
      </c>
      <c r="AH52" s="56">
        <v>10249</v>
      </c>
      <c r="AI52" s="56">
        <v>10192</v>
      </c>
      <c r="AJ52" s="56">
        <v>10094</v>
      </c>
      <c r="AK52" s="56">
        <v>10054</v>
      </c>
      <c r="AL52" s="56">
        <v>10059</v>
      </c>
      <c r="AM52" s="56">
        <v>9713</v>
      </c>
      <c r="AN52" s="56">
        <v>9608</v>
      </c>
      <c r="AO52" s="56">
        <v>9420</v>
      </c>
      <c r="AP52" s="56">
        <v>9288</v>
      </c>
      <c r="AQ52" s="56">
        <v>9260</v>
      </c>
      <c r="AR52" s="56">
        <v>9489</v>
      </c>
      <c r="AS52" s="195">
        <v>9336</v>
      </c>
    </row>
    <row r="53" spans="1:45">
      <c r="A53" s="296" t="s">
        <v>184</v>
      </c>
      <c r="B53" s="56"/>
      <c r="C53" s="56" t="s">
        <v>60</v>
      </c>
      <c r="D53" s="56">
        <v>121718</v>
      </c>
      <c r="E53" s="56">
        <v>121353</v>
      </c>
      <c r="F53" s="56">
        <v>120983</v>
      </c>
      <c r="G53" s="56">
        <v>120298</v>
      </c>
      <c r="H53" s="56">
        <v>119615</v>
      </c>
      <c r="I53" s="56">
        <v>118225</v>
      </c>
      <c r="J53" s="56">
        <v>110274</v>
      </c>
      <c r="K53" s="56">
        <v>109799</v>
      </c>
      <c r="L53" s="56">
        <v>109320</v>
      </c>
      <c r="M53" s="56">
        <v>108851</v>
      </c>
      <c r="N53" s="56">
        <v>110354</v>
      </c>
      <c r="O53" s="56">
        <v>110440</v>
      </c>
      <c r="P53" s="56">
        <v>110240</v>
      </c>
      <c r="Q53" s="56">
        <v>110041</v>
      </c>
      <c r="R53" s="56">
        <v>109112</v>
      </c>
      <c r="S53" s="56">
        <v>110594</v>
      </c>
      <c r="T53" s="56">
        <v>109200</v>
      </c>
      <c r="U53" s="56">
        <v>107803</v>
      </c>
      <c r="V53" s="56">
        <v>104288</v>
      </c>
      <c r="W53" s="56">
        <v>104633</v>
      </c>
      <c r="X53" s="56">
        <v>105642</v>
      </c>
      <c r="Y53" s="195">
        <v>100887</v>
      </c>
      <c r="Z53" s="195">
        <v>98410</v>
      </c>
      <c r="AA53" s="195">
        <v>96632</v>
      </c>
      <c r="AB53" s="195">
        <v>95591</v>
      </c>
      <c r="AC53" s="195">
        <v>97563</v>
      </c>
      <c r="AD53" s="195">
        <v>96446</v>
      </c>
      <c r="AE53" s="195">
        <v>96601</v>
      </c>
      <c r="AF53" s="195">
        <v>97235</v>
      </c>
      <c r="AG53" s="195">
        <v>96823</v>
      </c>
      <c r="AH53" s="56">
        <v>95138</v>
      </c>
      <c r="AI53" s="56">
        <v>95197</v>
      </c>
      <c r="AJ53" s="56">
        <v>94860</v>
      </c>
      <c r="AK53" s="56">
        <v>94520</v>
      </c>
      <c r="AL53" s="56">
        <v>94506</v>
      </c>
      <c r="AM53" s="56">
        <v>92027</v>
      </c>
      <c r="AN53" s="56">
        <v>91747</v>
      </c>
      <c r="AO53" s="56">
        <v>90240</v>
      </c>
      <c r="AP53" s="56">
        <v>89677</v>
      </c>
      <c r="AQ53" s="56">
        <v>89804</v>
      </c>
      <c r="AR53" s="56">
        <v>90988</v>
      </c>
      <c r="AS53" s="195">
        <v>90620</v>
      </c>
    </row>
    <row r="54" spans="1:45">
      <c r="A54" s="296"/>
      <c r="B54" s="56">
        <v>209</v>
      </c>
      <c r="C54" s="56" t="s">
        <v>77</v>
      </c>
      <c r="D54" s="56">
        <v>57156</v>
      </c>
      <c r="E54" s="56">
        <v>57044</v>
      </c>
      <c r="F54" s="56">
        <v>56926</v>
      </c>
      <c r="G54" s="56">
        <v>56698</v>
      </c>
      <c r="H54" s="56">
        <v>56462</v>
      </c>
      <c r="I54" s="56">
        <v>55693</v>
      </c>
      <c r="J54" s="56">
        <v>51792</v>
      </c>
      <c r="K54" s="56">
        <v>51773</v>
      </c>
      <c r="L54" s="56">
        <v>51755</v>
      </c>
      <c r="M54" s="56">
        <v>51736</v>
      </c>
      <c r="N54" s="56">
        <v>52719</v>
      </c>
      <c r="O54" s="56">
        <v>52734</v>
      </c>
      <c r="P54" s="56">
        <v>52607</v>
      </c>
      <c r="Q54" s="56">
        <v>52484</v>
      </c>
      <c r="R54" s="56">
        <v>51910</v>
      </c>
      <c r="S54" s="56">
        <v>52404</v>
      </c>
      <c r="T54" s="56">
        <v>51456</v>
      </c>
      <c r="U54" s="56">
        <v>50584</v>
      </c>
      <c r="V54" s="56">
        <v>48935</v>
      </c>
      <c r="W54" s="56">
        <v>49038</v>
      </c>
      <c r="X54" s="56">
        <v>50909</v>
      </c>
      <c r="Y54" s="195">
        <v>48821</v>
      </c>
      <c r="Z54" s="195">
        <v>47741</v>
      </c>
      <c r="AA54" s="195">
        <v>46927</v>
      </c>
      <c r="AB54" s="195">
        <v>46397</v>
      </c>
      <c r="AC54" s="195">
        <v>47879</v>
      </c>
      <c r="AD54" s="195">
        <v>47737</v>
      </c>
      <c r="AE54" s="195">
        <v>48069</v>
      </c>
      <c r="AF54" s="195">
        <v>48578</v>
      </c>
      <c r="AG54" s="195">
        <v>48503</v>
      </c>
      <c r="AH54" s="56">
        <v>47984</v>
      </c>
      <c r="AI54" s="56">
        <v>48094</v>
      </c>
      <c r="AJ54" s="56">
        <v>48072</v>
      </c>
      <c r="AK54" s="56">
        <v>48005</v>
      </c>
      <c r="AL54" s="56">
        <v>48056</v>
      </c>
      <c r="AM54" s="56">
        <v>46831</v>
      </c>
      <c r="AN54" s="56">
        <v>46872</v>
      </c>
      <c r="AO54" s="56">
        <v>46255</v>
      </c>
      <c r="AP54" s="56">
        <v>46088</v>
      </c>
      <c r="AQ54" s="56">
        <v>46273</v>
      </c>
      <c r="AR54" s="56">
        <v>46950</v>
      </c>
      <c r="AS54" s="195">
        <v>46950</v>
      </c>
    </row>
    <row r="55" spans="1:45">
      <c r="A55" s="296"/>
      <c r="B55" s="56">
        <v>222</v>
      </c>
      <c r="C55" s="56" t="s">
        <v>126</v>
      </c>
      <c r="D55" s="56">
        <v>19048</v>
      </c>
      <c r="E55" s="56">
        <v>18983</v>
      </c>
      <c r="F55" s="56">
        <v>18922</v>
      </c>
      <c r="G55" s="56">
        <v>18798</v>
      </c>
      <c r="H55" s="56">
        <v>18690</v>
      </c>
      <c r="I55" s="56">
        <v>18509</v>
      </c>
      <c r="J55" s="56">
        <v>17059</v>
      </c>
      <c r="K55" s="56">
        <v>16794</v>
      </c>
      <c r="L55" s="56">
        <v>16530</v>
      </c>
      <c r="M55" s="56">
        <v>16267</v>
      </c>
      <c r="N55" s="56">
        <v>16288</v>
      </c>
      <c r="O55" s="56">
        <v>16197</v>
      </c>
      <c r="P55" s="56">
        <v>16072</v>
      </c>
      <c r="Q55" s="56">
        <v>15952</v>
      </c>
      <c r="R55" s="56">
        <v>15760</v>
      </c>
      <c r="S55" s="56">
        <v>15895</v>
      </c>
      <c r="T55" s="56">
        <v>16026</v>
      </c>
      <c r="U55" s="56">
        <v>15822</v>
      </c>
      <c r="V55" s="56">
        <v>15252</v>
      </c>
      <c r="W55" s="56">
        <v>15380</v>
      </c>
      <c r="X55" s="56">
        <v>15046</v>
      </c>
      <c r="Y55" s="195">
        <v>14381</v>
      </c>
      <c r="Z55" s="195">
        <v>14014</v>
      </c>
      <c r="AA55" s="195">
        <v>13773</v>
      </c>
      <c r="AB55" s="195">
        <v>13648</v>
      </c>
      <c r="AC55" s="195">
        <v>13820</v>
      </c>
      <c r="AD55" s="195">
        <v>13413</v>
      </c>
      <c r="AE55" s="195">
        <v>13348</v>
      </c>
      <c r="AF55" s="195">
        <v>13365</v>
      </c>
      <c r="AG55" s="195">
        <v>13238</v>
      </c>
      <c r="AH55" s="56">
        <v>12842</v>
      </c>
      <c r="AI55" s="56">
        <v>12813</v>
      </c>
      <c r="AJ55" s="56">
        <v>12704</v>
      </c>
      <c r="AK55" s="56">
        <v>12640</v>
      </c>
      <c r="AL55" s="56">
        <v>12611</v>
      </c>
      <c r="AM55" s="56">
        <v>12196</v>
      </c>
      <c r="AN55" s="56">
        <v>12180</v>
      </c>
      <c r="AO55" s="56">
        <v>12023</v>
      </c>
      <c r="AP55" s="56">
        <v>11974</v>
      </c>
      <c r="AQ55" s="56">
        <v>12034</v>
      </c>
      <c r="AR55" s="56">
        <v>12302</v>
      </c>
      <c r="AS55" s="195">
        <v>12271</v>
      </c>
    </row>
    <row r="56" spans="1:45">
      <c r="A56" s="296"/>
      <c r="B56" s="56">
        <v>225</v>
      </c>
      <c r="C56" s="56" t="s">
        <v>127</v>
      </c>
      <c r="D56" s="56">
        <v>19423</v>
      </c>
      <c r="E56" s="56">
        <v>19314</v>
      </c>
      <c r="F56" s="56">
        <v>19209</v>
      </c>
      <c r="G56" s="56">
        <v>19062</v>
      </c>
      <c r="H56" s="56">
        <v>18913</v>
      </c>
      <c r="I56" s="56">
        <v>18647</v>
      </c>
      <c r="J56" s="56">
        <v>17542</v>
      </c>
      <c r="K56" s="56">
        <v>17605</v>
      </c>
      <c r="L56" s="56">
        <v>17669</v>
      </c>
      <c r="M56" s="56">
        <v>17734</v>
      </c>
      <c r="N56" s="56">
        <v>18112</v>
      </c>
      <c r="O56" s="56">
        <v>18472</v>
      </c>
      <c r="P56" s="56">
        <v>18775</v>
      </c>
      <c r="Q56" s="56">
        <v>19063</v>
      </c>
      <c r="R56" s="56">
        <v>19135</v>
      </c>
      <c r="S56" s="56">
        <v>19683</v>
      </c>
      <c r="T56" s="56">
        <v>19666</v>
      </c>
      <c r="U56" s="56">
        <v>19697</v>
      </c>
      <c r="V56" s="56">
        <v>18870</v>
      </c>
      <c r="W56" s="56">
        <v>19078</v>
      </c>
      <c r="X56" s="56">
        <v>18904</v>
      </c>
      <c r="Y56" s="195">
        <v>17945</v>
      </c>
      <c r="Z56" s="195">
        <v>17533</v>
      </c>
      <c r="AA56" s="195">
        <v>17241</v>
      </c>
      <c r="AB56" s="195">
        <v>17143</v>
      </c>
      <c r="AC56" s="195">
        <v>17406</v>
      </c>
      <c r="AD56" s="195">
        <v>17316</v>
      </c>
      <c r="AE56" s="195">
        <v>17444</v>
      </c>
      <c r="AF56" s="195">
        <v>17678</v>
      </c>
      <c r="AG56" s="195">
        <v>17804</v>
      </c>
      <c r="AH56" s="56">
        <v>17545</v>
      </c>
      <c r="AI56" s="56">
        <v>17476</v>
      </c>
      <c r="AJ56" s="56">
        <v>17288</v>
      </c>
      <c r="AK56" s="56">
        <v>17122</v>
      </c>
      <c r="AL56" s="56">
        <v>17048</v>
      </c>
      <c r="AM56" s="56">
        <v>16564</v>
      </c>
      <c r="AN56" s="56">
        <v>16470</v>
      </c>
      <c r="AO56" s="56">
        <v>16164</v>
      </c>
      <c r="AP56" s="56">
        <v>16084</v>
      </c>
      <c r="AQ56" s="56">
        <v>16117</v>
      </c>
      <c r="AR56" s="56">
        <v>16390</v>
      </c>
      <c r="AS56" s="195">
        <v>16302</v>
      </c>
    </row>
    <row r="57" spans="1:45">
      <c r="A57" s="296"/>
      <c r="B57" s="56">
        <v>585</v>
      </c>
      <c r="C57" s="56" t="s">
        <v>128</v>
      </c>
      <c r="D57" s="56">
        <v>14565</v>
      </c>
      <c r="E57" s="56">
        <v>14532</v>
      </c>
      <c r="F57" s="56">
        <v>14496</v>
      </c>
      <c r="G57" s="56">
        <v>14402</v>
      </c>
      <c r="H57" s="56">
        <v>14309</v>
      </c>
      <c r="I57" s="56">
        <v>14242</v>
      </c>
      <c r="J57" s="56">
        <v>13357</v>
      </c>
      <c r="K57" s="56">
        <v>13205</v>
      </c>
      <c r="L57" s="56">
        <v>13047</v>
      </c>
      <c r="M57" s="56">
        <v>12894</v>
      </c>
      <c r="N57" s="56">
        <v>12941</v>
      </c>
      <c r="O57" s="56">
        <v>12791</v>
      </c>
      <c r="P57" s="56">
        <v>12615</v>
      </c>
      <c r="Q57" s="56">
        <v>12447</v>
      </c>
      <c r="R57" s="56">
        <v>12239</v>
      </c>
      <c r="S57" s="56">
        <v>12370</v>
      </c>
      <c r="T57" s="56">
        <v>11617</v>
      </c>
      <c r="U57" s="56">
        <v>11487</v>
      </c>
      <c r="V57" s="56">
        <v>11236</v>
      </c>
      <c r="W57" s="56">
        <v>11170</v>
      </c>
      <c r="X57" s="56">
        <v>11422</v>
      </c>
      <c r="Y57" s="195">
        <v>11116</v>
      </c>
      <c r="Z57" s="195">
        <v>10783</v>
      </c>
      <c r="AA57" s="195">
        <v>10549</v>
      </c>
      <c r="AB57" s="195">
        <v>10397</v>
      </c>
      <c r="AC57" s="195">
        <v>10177</v>
      </c>
      <c r="AD57" s="195">
        <v>9888</v>
      </c>
      <c r="AE57" s="195">
        <v>9721</v>
      </c>
      <c r="AF57" s="195">
        <v>9631</v>
      </c>
      <c r="AG57" s="195">
        <v>9433</v>
      </c>
      <c r="AH57" s="56">
        <v>9192</v>
      </c>
      <c r="AI57" s="56">
        <v>9153</v>
      </c>
      <c r="AJ57" s="56">
        <v>9079</v>
      </c>
      <c r="AK57" s="56">
        <v>8984</v>
      </c>
      <c r="AL57" s="56">
        <v>8938</v>
      </c>
      <c r="AM57" s="56">
        <v>8691</v>
      </c>
      <c r="AN57" s="56">
        <v>8603</v>
      </c>
      <c r="AO57" s="56">
        <v>8405</v>
      </c>
      <c r="AP57" s="56">
        <v>8285</v>
      </c>
      <c r="AQ57" s="56">
        <v>8230</v>
      </c>
      <c r="AR57" s="56">
        <v>8241</v>
      </c>
      <c r="AS57" s="195">
        <v>8133</v>
      </c>
    </row>
    <row r="58" spans="1:45">
      <c r="A58" s="296"/>
      <c r="B58" s="56">
        <v>586</v>
      </c>
      <c r="C58" s="56" t="s">
        <v>129</v>
      </c>
      <c r="D58" s="56">
        <v>11526</v>
      </c>
      <c r="E58" s="56">
        <v>11480</v>
      </c>
      <c r="F58" s="56">
        <v>11430</v>
      </c>
      <c r="G58" s="56">
        <v>11338</v>
      </c>
      <c r="H58" s="56">
        <v>11241</v>
      </c>
      <c r="I58" s="56">
        <v>11134</v>
      </c>
      <c r="J58" s="56">
        <v>10524</v>
      </c>
      <c r="K58" s="56">
        <v>10422</v>
      </c>
      <c r="L58" s="56">
        <v>10319</v>
      </c>
      <c r="M58" s="56">
        <v>10220</v>
      </c>
      <c r="N58" s="56">
        <v>10294</v>
      </c>
      <c r="O58" s="56">
        <v>10246</v>
      </c>
      <c r="P58" s="56">
        <v>10171</v>
      </c>
      <c r="Q58" s="56">
        <v>10095</v>
      </c>
      <c r="R58" s="56">
        <v>10068</v>
      </c>
      <c r="S58" s="56">
        <v>10242</v>
      </c>
      <c r="T58" s="56">
        <v>10435</v>
      </c>
      <c r="U58" s="56">
        <v>10213</v>
      </c>
      <c r="V58" s="56">
        <v>9995</v>
      </c>
      <c r="W58" s="56">
        <v>9967</v>
      </c>
      <c r="X58" s="56">
        <v>9361</v>
      </c>
      <c r="Y58" s="195">
        <v>8624</v>
      </c>
      <c r="Z58" s="195">
        <v>8339</v>
      </c>
      <c r="AA58" s="195">
        <v>8142</v>
      </c>
      <c r="AB58" s="195">
        <v>8006</v>
      </c>
      <c r="AC58" s="195">
        <v>8281</v>
      </c>
      <c r="AD58" s="195">
        <v>8092</v>
      </c>
      <c r="AE58" s="195">
        <v>8019</v>
      </c>
      <c r="AF58" s="195">
        <v>7983</v>
      </c>
      <c r="AG58" s="195">
        <v>7845</v>
      </c>
      <c r="AH58" s="56">
        <v>7575</v>
      </c>
      <c r="AI58" s="56">
        <v>7661</v>
      </c>
      <c r="AJ58" s="56">
        <v>7717</v>
      </c>
      <c r="AK58" s="56">
        <v>7769</v>
      </c>
      <c r="AL58" s="56">
        <v>7853</v>
      </c>
      <c r="AM58" s="56">
        <v>7745</v>
      </c>
      <c r="AN58" s="56">
        <v>7622</v>
      </c>
      <c r="AO58" s="56">
        <v>7393</v>
      </c>
      <c r="AP58" s="56">
        <v>7246</v>
      </c>
      <c r="AQ58" s="56">
        <v>7150</v>
      </c>
      <c r="AR58" s="56">
        <v>7105</v>
      </c>
      <c r="AS58" s="195">
        <v>6964</v>
      </c>
    </row>
    <row r="59" spans="1:45">
      <c r="A59" s="296" t="s">
        <v>185</v>
      </c>
      <c r="B59" s="56"/>
      <c r="C59" s="56" t="s">
        <v>61</v>
      </c>
      <c r="D59" s="56">
        <v>58861</v>
      </c>
      <c r="E59" s="56">
        <v>58733</v>
      </c>
      <c r="F59" s="56">
        <v>58594</v>
      </c>
      <c r="G59" s="56">
        <v>58283</v>
      </c>
      <c r="H59" s="56">
        <v>57962</v>
      </c>
      <c r="I59" s="56">
        <v>57506</v>
      </c>
      <c r="J59" s="56">
        <v>54277</v>
      </c>
      <c r="K59" s="56">
        <v>54416</v>
      </c>
      <c r="L59" s="56">
        <v>54567</v>
      </c>
      <c r="M59" s="56">
        <v>54712</v>
      </c>
      <c r="N59" s="56">
        <v>55734</v>
      </c>
      <c r="O59" s="56">
        <v>56082</v>
      </c>
      <c r="P59" s="56">
        <v>56298</v>
      </c>
      <c r="Q59" s="56">
        <v>56502</v>
      </c>
      <c r="R59" s="56">
        <v>56191</v>
      </c>
      <c r="S59" s="56">
        <v>57488</v>
      </c>
      <c r="T59" s="56">
        <v>57346</v>
      </c>
      <c r="U59" s="56">
        <v>57111</v>
      </c>
      <c r="V59" s="56">
        <v>56278</v>
      </c>
      <c r="W59" s="56">
        <v>57028</v>
      </c>
      <c r="X59" s="56">
        <v>57815</v>
      </c>
      <c r="Y59" s="195">
        <v>55340</v>
      </c>
      <c r="Z59" s="195">
        <v>54484</v>
      </c>
      <c r="AA59" s="195">
        <v>53940</v>
      </c>
      <c r="AB59" s="195">
        <v>54195</v>
      </c>
      <c r="AC59" s="195">
        <v>56010</v>
      </c>
      <c r="AD59" s="195">
        <v>55016</v>
      </c>
      <c r="AE59" s="195">
        <v>54927</v>
      </c>
      <c r="AF59" s="195">
        <v>55269</v>
      </c>
      <c r="AG59" s="195">
        <v>55234</v>
      </c>
      <c r="AH59" s="56">
        <v>54521</v>
      </c>
      <c r="AI59" s="56">
        <v>55076</v>
      </c>
      <c r="AJ59" s="56">
        <v>55281</v>
      </c>
      <c r="AK59" s="56">
        <v>55641</v>
      </c>
      <c r="AL59" s="56">
        <v>56110</v>
      </c>
      <c r="AM59" s="56">
        <v>55239</v>
      </c>
      <c r="AN59" s="56">
        <v>55222</v>
      </c>
      <c r="AO59" s="56">
        <v>54589</v>
      </c>
      <c r="AP59" s="56">
        <v>54408</v>
      </c>
      <c r="AQ59" s="56">
        <v>54750</v>
      </c>
      <c r="AR59" s="56">
        <v>55772</v>
      </c>
      <c r="AS59" s="195">
        <v>55709</v>
      </c>
    </row>
    <row r="60" spans="1:45">
      <c r="A60" s="296"/>
      <c r="B60" s="56">
        <v>221</v>
      </c>
      <c r="C60" s="56" t="s">
        <v>215</v>
      </c>
      <c r="D60" s="56">
        <v>20655</v>
      </c>
      <c r="E60" s="56">
        <v>20586</v>
      </c>
      <c r="F60" s="56">
        <v>20513</v>
      </c>
      <c r="G60" s="56">
        <v>20365</v>
      </c>
      <c r="H60" s="56">
        <v>20209</v>
      </c>
      <c r="I60" s="56">
        <v>20086</v>
      </c>
      <c r="J60" s="56">
        <v>18962</v>
      </c>
      <c r="K60" s="56">
        <v>19034</v>
      </c>
      <c r="L60" s="56">
        <v>19111</v>
      </c>
      <c r="M60" s="56">
        <v>19184</v>
      </c>
      <c r="N60" s="56">
        <v>19568</v>
      </c>
      <c r="O60" s="56">
        <v>19820</v>
      </c>
      <c r="P60" s="56">
        <v>20022</v>
      </c>
      <c r="Q60" s="56">
        <v>20211</v>
      </c>
      <c r="R60" s="56">
        <v>20370</v>
      </c>
      <c r="S60" s="56">
        <v>21109</v>
      </c>
      <c r="T60" s="56">
        <v>21121</v>
      </c>
      <c r="U60" s="56">
        <v>21417</v>
      </c>
      <c r="V60" s="56">
        <v>21479</v>
      </c>
      <c r="W60" s="56">
        <v>22033</v>
      </c>
      <c r="X60" s="56">
        <v>21828</v>
      </c>
      <c r="Y60" s="195">
        <v>21205</v>
      </c>
      <c r="Z60" s="195">
        <v>21028</v>
      </c>
      <c r="AA60" s="195">
        <v>20926</v>
      </c>
      <c r="AB60" s="195">
        <v>21055</v>
      </c>
      <c r="AC60" s="195">
        <v>21850</v>
      </c>
      <c r="AD60" s="195">
        <v>21550</v>
      </c>
      <c r="AE60" s="195">
        <v>21411</v>
      </c>
      <c r="AF60" s="195">
        <v>21351</v>
      </c>
      <c r="AG60" s="195">
        <v>21115</v>
      </c>
      <c r="AH60" s="56">
        <v>20600</v>
      </c>
      <c r="AI60" s="56">
        <v>20774</v>
      </c>
      <c r="AJ60" s="56">
        <v>20848</v>
      </c>
      <c r="AK60" s="56">
        <v>20999</v>
      </c>
      <c r="AL60" s="56">
        <v>21144</v>
      </c>
      <c r="AM60" s="56">
        <v>20770</v>
      </c>
      <c r="AN60" s="56">
        <v>20798</v>
      </c>
      <c r="AO60" s="56">
        <v>20601</v>
      </c>
      <c r="AP60" s="56">
        <v>20543</v>
      </c>
      <c r="AQ60" s="56">
        <v>20662</v>
      </c>
      <c r="AR60" s="56">
        <v>21015</v>
      </c>
      <c r="AS60" s="195">
        <v>21016</v>
      </c>
    </row>
    <row r="61" spans="1:45">
      <c r="A61" s="296"/>
      <c r="B61" s="56">
        <v>223</v>
      </c>
      <c r="C61" s="56" t="s">
        <v>130</v>
      </c>
      <c r="D61" s="56">
        <v>38206</v>
      </c>
      <c r="E61" s="56">
        <v>38147</v>
      </c>
      <c r="F61" s="56">
        <v>38081</v>
      </c>
      <c r="G61" s="56">
        <v>37918</v>
      </c>
      <c r="H61" s="56">
        <v>37753</v>
      </c>
      <c r="I61" s="56">
        <v>37420</v>
      </c>
      <c r="J61" s="56">
        <v>35315</v>
      </c>
      <c r="K61" s="56">
        <v>35382</v>
      </c>
      <c r="L61" s="56">
        <v>35456</v>
      </c>
      <c r="M61" s="56">
        <v>35528</v>
      </c>
      <c r="N61" s="56">
        <v>36166</v>
      </c>
      <c r="O61" s="56">
        <v>36262</v>
      </c>
      <c r="P61" s="56">
        <v>36276</v>
      </c>
      <c r="Q61" s="56">
        <v>36291</v>
      </c>
      <c r="R61" s="56">
        <v>35821</v>
      </c>
      <c r="S61" s="56">
        <v>36379</v>
      </c>
      <c r="T61" s="56">
        <v>36225</v>
      </c>
      <c r="U61" s="56">
        <v>35694</v>
      </c>
      <c r="V61" s="56">
        <v>34799</v>
      </c>
      <c r="W61" s="56">
        <v>34995</v>
      </c>
      <c r="X61" s="56">
        <v>35987</v>
      </c>
      <c r="Y61" s="195">
        <v>34135</v>
      </c>
      <c r="Z61" s="195">
        <v>33456</v>
      </c>
      <c r="AA61" s="195">
        <v>33014</v>
      </c>
      <c r="AB61" s="195">
        <v>33140</v>
      </c>
      <c r="AC61" s="195">
        <v>34160</v>
      </c>
      <c r="AD61" s="195">
        <v>33466</v>
      </c>
      <c r="AE61" s="195">
        <v>33516</v>
      </c>
      <c r="AF61" s="195">
        <v>33918</v>
      </c>
      <c r="AG61" s="195">
        <v>34119</v>
      </c>
      <c r="AH61" s="56">
        <v>33921</v>
      </c>
      <c r="AI61" s="56">
        <v>34302</v>
      </c>
      <c r="AJ61" s="56">
        <v>34433</v>
      </c>
      <c r="AK61" s="56">
        <v>34642</v>
      </c>
      <c r="AL61" s="56">
        <v>34966</v>
      </c>
      <c r="AM61" s="56">
        <v>34469</v>
      </c>
      <c r="AN61" s="56">
        <v>34424</v>
      </c>
      <c r="AO61" s="56">
        <v>33988</v>
      </c>
      <c r="AP61" s="56">
        <v>33865</v>
      </c>
      <c r="AQ61" s="56">
        <v>34088</v>
      </c>
      <c r="AR61" s="56">
        <v>34757</v>
      </c>
      <c r="AS61" s="195">
        <v>34693</v>
      </c>
    </row>
    <row r="62" spans="1:45">
      <c r="A62" s="296" t="s">
        <v>185</v>
      </c>
      <c r="B62" s="56"/>
      <c r="C62" s="56" t="s">
        <v>62</v>
      </c>
      <c r="D62" s="56">
        <v>91883</v>
      </c>
      <c r="E62" s="56">
        <v>92029</v>
      </c>
      <c r="F62" s="56">
        <v>92175</v>
      </c>
      <c r="G62" s="56">
        <v>92013</v>
      </c>
      <c r="H62" s="56">
        <v>91842</v>
      </c>
      <c r="I62" s="56">
        <v>91743</v>
      </c>
      <c r="J62" s="56">
        <v>85298</v>
      </c>
      <c r="K62" s="56">
        <v>85473</v>
      </c>
      <c r="L62" s="56">
        <v>85639</v>
      </c>
      <c r="M62" s="56">
        <v>85816</v>
      </c>
      <c r="N62" s="56">
        <v>87571</v>
      </c>
      <c r="O62" s="56">
        <v>87254</v>
      </c>
      <c r="P62" s="56">
        <v>86727</v>
      </c>
      <c r="Q62" s="56">
        <v>86203</v>
      </c>
      <c r="R62" s="56">
        <v>85852</v>
      </c>
      <c r="S62" s="56">
        <v>87468</v>
      </c>
      <c r="T62" s="56">
        <v>85829</v>
      </c>
      <c r="U62" s="56">
        <v>84775</v>
      </c>
      <c r="V62" s="56">
        <v>83802</v>
      </c>
      <c r="W62" s="56">
        <v>84861</v>
      </c>
      <c r="X62" s="56">
        <v>87177</v>
      </c>
      <c r="Y62" s="195">
        <v>83281</v>
      </c>
      <c r="Z62" s="195">
        <v>81490</v>
      </c>
      <c r="AA62" s="195">
        <v>80027</v>
      </c>
      <c r="AB62" s="195">
        <v>78997</v>
      </c>
      <c r="AC62" s="195">
        <v>80002</v>
      </c>
      <c r="AD62" s="195">
        <v>77991</v>
      </c>
      <c r="AE62" s="195">
        <v>78265</v>
      </c>
      <c r="AF62" s="195">
        <v>78799</v>
      </c>
      <c r="AG62" s="195">
        <v>78463</v>
      </c>
      <c r="AH62" s="56">
        <v>77468</v>
      </c>
      <c r="AI62" s="56">
        <v>77175</v>
      </c>
      <c r="AJ62" s="56">
        <v>76668</v>
      </c>
      <c r="AK62" s="56">
        <v>76203</v>
      </c>
      <c r="AL62" s="56">
        <v>75831</v>
      </c>
      <c r="AM62" s="56">
        <v>73518</v>
      </c>
      <c r="AN62" s="56">
        <v>73102</v>
      </c>
      <c r="AO62" s="56">
        <v>71859</v>
      </c>
      <c r="AP62" s="56">
        <v>71179</v>
      </c>
      <c r="AQ62" s="56">
        <v>70965</v>
      </c>
      <c r="AR62" s="56">
        <v>71360</v>
      </c>
      <c r="AS62" s="195">
        <v>70882</v>
      </c>
    </row>
    <row r="63" spans="1:45">
      <c r="A63" s="296"/>
      <c r="B63" s="56">
        <v>205</v>
      </c>
      <c r="C63" s="56" t="s">
        <v>73</v>
      </c>
      <c r="D63" s="56">
        <v>31569</v>
      </c>
      <c r="E63" s="56">
        <v>31707</v>
      </c>
      <c r="F63" s="56">
        <v>31844</v>
      </c>
      <c r="G63" s="56">
        <v>31907</v>
      </c>
      <c r="H63" s="56">
        <v>31970</v>
      </c>
      <c r="I63" s="56">
        <v>31789</v>
      </c>
      <c r="J63" s="56">
        <v>29603</v>
      </c>
      <c r="K63" s="56">
        <v>29716</v>
      </c>
      <c r="L63" s="56">
        <v>29825</v>
      </c>
      <c r="M63" s="56">
        <v>29937</v>
      </c>
      <c r="N63" s="56">
        <v>30641</v>
      </c>
      <c r="O63" s="56">
        <v>30559</v>
      </c>
      <c r="P63" s="56">
        <v>30390</v>
      </c>
      <c r="Q63" s="56">
        <v>30231</v>
      </c>
      <c r="R63" s="56">
        <v>29928</v>
      </c>
      <c r="S63" s="56">
        <v>30189</v>
      </c>
      <c r="T63" s="56">
        <v>29551</v>
      </c>
      <c r="U63" s="56">
        <v>28884</v>
      </c>
      <c r="V63" s="56">
        <v>28458</v>
      </c>
      <c r="W63" s="56">
        <v>28886</v>
      </c>
      <c r="X63" s="56">
        <v>29967</v>
      </c>
      <c r="Y63" s="56">
        <v>28615</v>
      </c>
      <c r="Z63" s="56">
        <v>28017</v>
      </c>
      <c r="AA63" s="56">
        <v>27501</v>
      </c>
      <c r="AB63" s="56">
        <v>27070</v>
      </c>
      <c r="AC63" s="56">
        <v>27374</v>
      </c>
      <c r="AD63" s="56">
        <v>26628</v>
      </c>
      <c r="AE63" s="56">
        <v>26754</v>
      </c>
      <c r="AF63" s="56">
        <v>26921</v>
      </c>
      <c r="AG63" s="56">
        <v>26819</v>
      </c>
      <c r="AH63" s="56">
        <v>26433</v>
      </c>
      <c r="AI63" s="56">
        <v>26306</v>
      </c>
      <c r="AJ63" s="56">
        <v>26102</v>
      </c>
      <c r="AK63" s="56">
        <v>25890</v>
      </c>
      <c r="AL63" s="56">
        <v>25714</v>
      </c>
      <c r="AM63" s="56">
        <v>24846</v>
      </c>
      <c r="AN63" s="56">
        <v>24502</v>
      </c>
      <c r="AO63" s="56">
        <v>23832</v>
      </c>
      <c r="AP63" s="56">
        <v>23380</v>
      </c>
      <c r="AQ63" s="56">
        <v>23057</v>
      </c>
      <c r="AR63" s="56">
        <v>23000</v>
      </c>
      <c r="AS63" s="195">
        <v>22583</v>
      </c>
    </row>
    <row r="64" spans="1:45">
      <c r="A64" s="296"/>
      <c r="B64" s="56">
        <v>224</v>
      </c>
      <c r="C64" s="56" t="s">
        <v>131</v>
      </c>
      <c r="D64" s="56">
        <v>32851</v>
      </c>
      <c r="E64" s="56">
        <v>32932</v>
      </c>
      <c r="F64" s="56">
        <v>33012</v>
      </c>
      <c r="G64" s="56">
        <v>32956</v>
      </c>
      <c r="H64" s="56">
        <v>32892</v>
      </c>
      <c r="I64" s="56">
        <v>33077</v>
      </c>
      <c r="J64" s="56">
        <v>30713</v>
      </c>
      <c r="K64" s="56">
        <v>30808</v>
      </c>
      <c r="L64" s="56">
        <v>30902</v>
      </c>
      <c r="M64" s="56">
        <v>30998</v>
      </c>
      <c r="N64" s="56">
        <v>31625</v>
      </c>
      <c r="O64" s="56">
        <v>31378</v>
      </c>
      <c r="P64" s="56">
        <v>31065</v>
      </c>
      <c r="Q64" s="56">
        <v>30745</v>
      </c>
      <c r="R64" s="56">
        <v>30668</v>
      </c>
      <c r="S64" s="56">
        <v>31506</v>
      </c>
      <c r="T64" s="56">
        <v>30821</v>
      </c>
      <c r="U64" s="56">
        <v>30708</v>
      </c>
      <c r="V64" s="56">
        <v>30659</v>
      </c>
      <c r="W64" s="56">
        <v>31096</v>
      </c>
      <c r="X64" s="56">
        <v>31355</v>
      </c>
      <c r="Y64" s="56">
        <v>30327</v>
      </c>
      <c r="Z64" s="56">
        <v>29676</v>
      </c>
      <c r="AA64" s="56">
        <v>29166</v>
      </c>
      <c r="AB64" s="56">
        <v>28887</v>
      </c>
      <c r="AC64" s="56">
        <v>29160</v>
      </c>
      <c r="AD64" s="56">
        <v>28629</v>
      </c>
      <c r="AE64" s="56">
        <v>28770</v>
      </c>
      <c r="AF64" s="56">
        <v>29051</v>
      </c>
      <c r="AG64" s="56">
        <v>29037</v>
      </c>
      <c r="AH64" s="56">
        <v>28793</v>
      </c>
      <c r="AI64" s="56">
        <v>28570</v>
      </c>
      <c r="AJ64" s="56">
        <v>28262</v>
      </c>
      <c r="AK64" s="56">
        <v>27974</v>
      </c>
      <c r="AL64" s="56">
        <v>27740</v>
      </c>
      <c r="AM64" s="56">
        <v>26862</v>
      </c>
      <c r="AN64" s="56">
        <v>26696</v>
      </c>
      <c r="AO64" s="56">
        <v>26272</v>
      </c>
      <c r="AP64" s="56">
        <v>26050</v>
      </c>
      <c r="AQ64" s="56">
        <v>25989</v>
      </c>
      <c r="AR64" s="56">
        <v>26128</v>
      </c>
      <c r="AS64" s="195">
        <v>25978</v>
      </c>
    </row>
    <row r="65" spans="1:45">
      <c r="A65" s="296"/>
      <c r="B65" s="196">
        <v>226</v>
      </c>
      <c r="C65" s="196" t="s">
        <v>132</v>
      </c>
      <c r="D65" s="196">
        <v>27463</v>
      </c>
      <c r="E65" s="196">
        <v>27390</v>
      </c>
      <c r="F65" s="196">
        <v>27319</v>
      </c>
      <c r="G65" s="196">
        <v>27150</v>
      </c>
      <c r="H65" s="196">
        <v>26980</v>
      </c>
      <c r="I65" s="196">
        <v>26877</v>
      </c>
      <c r="J65" s="196">
        <v>24982</v>
      </c>
      <c r="K65" s="196">
        <v>24949</v>
      </c>
      <c r="L65" s="196">
        <v>24912</v>
      </c>
      <c r="M65" s="196">
        <v>24881</v>
      </c>
      <c r="N65" s="196">
        <v>25305</v>
      </c>
      <c r="O65" s="196">
        <v>25317</v>
      </c>
      <c r="P65" s="196">
        <v>25272</v>
      </c>
      <c r="Q65" s="196">
        <v>25227</v>
      </c>
      <c r="R65" s="196">
        <v>25256</v>
      </c>
      <c r="S65" s="196">
        <v>25773</v>
      </c>
      <c r="T65" s="196">
        <v>25457</v>
      </c>
      <c r="U65" s="196">
        <v>25183</v>
      </c>
      <c r="V65" s="196">
        <v>24685</v>
      </c>
      <c r="W65" s="196">
        <v>24879</v>
      </c>
      <c r="X65" s="196">
        <v>25855</v>
      </c>
      <c r="Y65" s="196">
        <v>24339</v>
      </c>
      <c r="Z65" s="196">
        <v>23797</v>
      </c>
      <c r="AA65" s="196">
        <v>23360</v>
      </c>
      <c r="AB65" s="196">
        <v>23040</v>
      </c>
      <c r="AC65" s="196">
        <v>23468</v>
      </c>
      <c r="AD65" s="196">
        <v>22734</v>
      </c>
      <c r="AE65" s="196">
        <v>22741</v>
      </c>
      <c r="AF65" s="196">
        <v>22827</v>
      </c>
      <c r="AG65" s="196">
        <v>22607</v>
      </c>
      <c r="AH65" s="196">
        <v>22242</v>
      </c>
      <c r="AI65" s="196">
        <v>22299</v>
      </c>
      <c r="AJ65" s="196">
        <v>22304</v>
      </c>
      <c r="AK65" s="196">
        <v>22339</v>
      </c>
      <c r="AL65" s="196">
        <v>22377</v>
      </c>
      <c r="AM65" s="196">
        <v>21810</v>
      </c>
      <c r="AN65" s="196">
        <v>21904</v>
      </c>
      <c r="AO65" s="196">
        <v>21755</v>
      </c>
      <c r="AP65" s="196">
        <v>21749</v>
      </c>
      <c r="AQ65" s="196">
        <v>21919</v>
      </c>
      <c r="AR65" s="196">
        <v>22232</v>
      </c>
      <c r="AS65" s="196">
        <v>22321</v>
      </c>
    </row>
    <row r="66" spans="1:45">
      <c r="A66" s="317" t="s">
        <v>670</v>
      </c>
      <c r="Y66" s="375"/>
      <c r="Z66" s="375"/>
      <c r="AA66" s="375"/>
      <c r="AB66" s="375"/>
      <c r="AC66" s="375"/>
      <c r="AD66" s="375"/>
      <c r="AE66" s="375"/>
      <c r="AF66" s="375"/>
      <c r="AG66" s="375"/>
      <c r="AH66" s="375"/>
      <c r="AI66" s="375"/>
      <c r="AJ66" s="375"/>
      <c r="AK66" s="375"/>
      <c r="AL66" s="375"/>
      <c r="AM66" s="375"/>
      <c r="AN66" s="375"/>
      <c r="AO66" s="375"/>
      <c r="AS66" s="146"/>
    </row>
  </sheetData>
  <phoneticPr fontId="2"/>
  <pageMargins left="0.7" right="0.7" top="0.75" bottom="0.75" header="0.3" footer="0.3"/>
  <pageSetup paperSize="9" scale="72" orientation="portrait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目次</vt:lpstr>
      <vt:lpstr>1主要関連指標</vt:lpstr>
      <vt:lpstr>2農業産出額</vt:lpstr>
      <vt:lpstr>3製造品出荷額等</vt:lpstr>
      <vt:lpstr>4工事費予定額</vt:lpstr>
      <vt:lpstr>5年間販売額</vt:lpstr>
      <vt:lpstr>6観光客入込数</vt:lpstr>
      <vt:lpstr>7総人口</vt:lpstr>
      <vt:lpstr>8就業者数</vt:lpstr>
      <vt:lpstr>推計方法</vt:lpstr>
      <vt:lpstr>'1主要関連指標'!Print_Area</vt:lpstr>
      <vt:lpstr>'8就業者数'!Print_Area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佐野　晃一</cp:lastModifiedBy>
  <cp:lastPrinted>2022-01-31T02:48:41Z</cp:lastPrinted>
  <dcterms:created xsi:type="dcterms:W3CDTF">2002-03-13T03:28:52Z</dcterms:created>
  <dcterms:modified xsi:type="dcterms:W3CDTF">2024-11-22T05:09:40Z</dcterms:modified>
</cp:coreProperties>
</file>