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15" yWindow="900" windowWidth="16455" windowHeight="8310" tabRatio="854"/>
  </bookViews>
  <sheets>
    <sheet name="WS目次" sheetId="13" r:id="rId1"/>
    <sheet name="利用上の注意" sheetId="11" r:id="rId2"/>
    <sheet name="最終需要額" sheetId="10" r:id="rId3"/>
    <sheet name="最終需要額2" sheetId="21" r:id="rId4"/>
    <sheet name="経済効果集計簡易" sheetId="4" r:id="rId5"/>
    <sheet name="経済効果集計詳細" sheetId="20" r:id="rId6"/>
    <sheet name="ﾏｰｼﾞﾝ率表" sheetId="19" r:id="rId7"/>
    <sheet name="施設建設費WS" sheetId="1" r:id="rId8"/>
    <sheet name="施設運営費WS簡易" sheetId="2" r:id="rId9"/>
    <sheet name="施設運営費WS詳細" sheetId="12" r:id="rId10"/>
    <sheet name="取引基本表" sheetId="14" r:id="rId11"/>
    <sheet name="投入係数表" sheetId="15" r:id="rId12"/>
    <sheet name="逆行列係数表" sheetId="16" r:id="rId13"/>
    <sheet name="分析係数表" sheetId="17" r:id="rId14"/>
  </sheets>
  <externalReferences>
    <externalReference r:id="rId15"/>
  </externalReferences>
  <definedNames>
    <definedName name="_Fill" hidden="1">[1]局移出入取扱!#REF!</definedName>
    <definedName name="_xlnm._FilterDatabase" localSheetId="2" hidden="1">最終需要額2!$A$2:$I$50</definedName>
    <definedName name="_Order1" hidden="1">255</definedName>
    <definedName name="_xlnm.Print_Titles" localSheetId="12">逆行列係数表!$A:$B</definedName>
    <definedName name="_xlnm.Print_Titles" localSheetId="10">取引基本表!$A:$B</definedName>
    <definedName name="_xlnm.Print_Titles" localSheetId="11">投入係数表!$A:$B</definedName>
  </definedNames>
  <calcPr calcId="145621"/>
</workbook>
</file>

<file path=xl/calcChain.xml><?xml version="1.0" encoding="utf-8"?>
<calcChain xmlns="http://schemas.openxmlformats.org/spreadsheetml/2006/main">
  <c r="F6" i="19" l="1"/>
  <c r="G6" i="19"/>
  <c r="F7" i="19"/>
  <c r="G7" i="19"/>
  <c r="F8" i="19"/>
  <c r="G8" i="19"/>
  <c r="F9" i="19"/>
  <c r="G9" i="19"/>
  <c r="F10" i="19"/>
  <c r="G10" i="19"/>
  <c r="F11" i="19"/>
  <c r="G11" i="19"/>
  <c r="F12" i="19"/>
  <c r="G12" i="19"/>
  <c r="F13" i="19"/>
  <c r="G13" i="19"/>
  <c r="F14" i="19"/>
  <c r="G14" i="19"/>
  <c r="F15" i="19"/>
  <c r="G15" i="19"/>
  <c r="F16" i="19"/>
  <c r="G16" i="19"/>
  <c r="F17" i="19"/>
  <c r="G17" i="19"/>
  <c r="F18" i="19"/>
  <c r="G18" i="19"/>
  <c r="F19" i="19"/>
  <c r="G19" i="19"/>
  <c r="F20" i="19"/>
  <c r="G20" i="19"/>
  <c r="F21" i="19"/>
  <c r="G21" i="19"/>
  <c r="F22" i="19"/>
  <c r="G22" i="19"/>
  <c r="F23" i="19"/>
  <c r="G23" i="19"/>
  <c r="F24" i="19"/>
  <c r="G24" i="19"/>
  <c r="F25" i="19"/>
  <c r="G25" i="19"/>
  <c r="F26" i="19"/>
  <c r="G26" i="19"/>
  <c r="F27" i="19"/>
  <c r="G27" i="19"/>
  <c r="F28" i="19"/>
  <c r="G28" i="19"/>
  <c r="F29" i="19"/>
  <c r="G29" i="19"/>
  <c r="F30" i="19"/>
  <c r="G30" i="19"/>
  <c r="F31" i="19"/>
  <c r="G31" i="19"/>
  <c r="F32" i="19"/>
  <c r="G32" i="19"/>
  <c r="F33" i="19"/>
  <c r="G33" i="19"/>
  <c r="F34" i="19"/>
  <c r="G34" i="19"/>
  <c r="F35" i="19"/>
  <c r="G35" i="19"/>
  <c r="F36" i="19"/>
  <c r="G36" i="19"/>
  <c r="F37" i="19"/>
  <c r="G37" i="19"/>
  <c r="F38" i="19"/>
  <c r="G38" i="19"/>
  <c r="F39" i="19"/>
  <c r="G39" i="19"/>
  <c r="F40" i="19"/>
  <c r="G40" i="19"/>
  <c r="F41" i="19"/>
  <c r="G41" i="19"/>
  <c r="F42" i="19"/>
  <c r="G42" i="19"/>
  <c r="F43" i="19"/>
  <c r="G43" i="19"/>
  <c r="G5" i="19"/>
  <c r="F5" i="19"/>
  <c r="F87" i="10" l="1"/>
  <c r="AM9" i="17" l="1"/>
  <c r="AM10" i="17"/>
  <c r="AM11" i="17"/>
  <c r="AN11" i="17" s="1"/>
  <c r="H11" i="17" s="1"/>
  <c r="AM12" i="17"/>
  <c r="AM13" i="17"/>
  <c r="AM14" i="17"/>
  <c r="AM15" i="17"/>
  <c r="AN15" i="17" s="1"/>
  <c r="H15" i="17" s="1"/>
  <c r="AM16" i="17"/>
  <c r="AM17" i="17"/>
  <c r="AM18" i="17"/>
  <c r="AM19" i="17"/>
  <c r="AN19" i="17" s="1"/>
  <c r="H19" i="17" s="1"/>
  <c r="AM20" i="17"/>
  <c r="AM21" i="17"/>
  <c r="AN21" i="17" s="1"/>
  <c r="H21" i="17" s="1"/>
  <c r="AM22" i="17"/>
  <c r="AM23" i="17"/>
  <c r="AN23" i="17" s="1"/>
  <c r="H23" i="17" s="1"/>
  <c r="AM24" i="17"/>
  <c r="AM25" i="17"/>
  <c r="AN25" i="17" s="1"/>
  <c r="H25" i="17" s="1"/>
  <c r="AM26" i="17"/>
  <c r="AM27" i="17"/>
  <c r="AN27" i="17" s="1"/>
  <c r="H27" i="17" s="1"/>
  <c r="AM28" i="17"/>
  <c r="AM29" i="17"/>
  <c r="AN29" i="17" s="1"/>
  <c r="H29" i="17" s="1"/>
  <c r="AM30" i="17"/>
  <c r="AM31" i="17"/>
  <c r="AN31" i="17" s="1"/>
  <c r="H31" i="17" s="1"/>
  <c r="AM32" i="17"/>
  <c r="AM33" i="17"/>
  <c r="AN33" i="17" s="1"/>
  <c r="H33" i="17" s="1"/>
  <c r="AM34" i="17"/>
  <c r="AM35" i="17"/>
  <c r="AM36" i="17"/>
  <c r="AM37" i="17"/>
  <c r="AN37" i="17" s="1"/>
  <c r="H37" i="17" s="1"/>
  <c r="AM38" i="17"/>
  <c r="AM39" i="17"/>
  <c r="AM40" i="17"/>
  <c r="AM41" i="17"/>
  <c r="AN41" i="17" s="1"/>
  <c r="H41" i="17" s="1"/>
  <c r="AM42" i="17"/>
  <c r="AM43" i="17"/>
  <c r="AM44" i="17"/>
  <c r="AM45" i="17"/>
  <c r="AN45" i="17" s="1"/>
  <c r="H45" i="17" s="1"/>
  <c r="AM46" i="17"/>
  <c r="AM47" i="17"/>
  <c r="AN47" i="17" s="1"/>
  <c r="H47" i="17" s="1"/>
  <c r="AM8" i="17"/>
  <c r="AB8" i="17" a="1"/>
  <c r="AC8" i="17" s="1"/>
  <c r="AG9" i="17"/>
  <c r="AG10" i="17"/>
  <c r="AG11" i="17"/>
  <c r="AG12" i="17"/>
  <c r="AG13" i="17"/>
  <c r="AG14" i="17"/>
  <c r="AG15" i="17"/>
  <c r="AG16" i="17"/>
  <c r="AG17" i="17"/>
  <c r="AG18" i="17"/>
  <c r="AG19" i="17"/>
  <c r="AG20" i="17"/>
  <c r="AG21" i="17"/>
  <c r="AG22" i="17"/>
  <c r="AG23" i="17"/>
  <c r="AG24" i="17"/>
  <c r="AG25" i="17"/>
  <c r="AG26" i="17"/>
  <c r="AG27" i="17"/>
  <c r="AG28" i="17"/>
  <c r="AG29" i="17"/>
  <c r="AG30" i="17"/>
  <c r="AG31" i="17"/>
  <c r="AG32" i="17"/>
  <c r="AG33" i="17"/>
  <c r="AG34" i="17"/>
  <c r="AG35" i="17"/>
  <c r="AG36" i="17"/>
  <c r="AG37" i="17"/>
  <c r="AG38" i="17"/>
  <c r="AG39" i="17"/>
  <c r="AG40" i="17"/>
  <c r="AG41" i="17"/>
  <c r="AG42" i="17"/>
  <c r="AG43" i="17"/>
  <c r="AG44" i="17"/>
  <c r="AG45" i="17"/>
  <c r="AG46" i="17"/>
  <c r="AG47" i="17"/>
  <c r="AG8" i="17"/>
  <c r="M9" i="17"/>
  <c r="N9" i="17"/>
  <c r="O9" i="17" s="1"/>
  <c r="P9" i="17" s="1"/>
  <c r="C9" i="17" s="1"/>
  <c r="M10" i="17"/>
  <c r="N10" i="17"/>
  <c r="O10" i="17" s="1"/>
  <c r="P10" i="17" s="1"/>
  <c r="C10" i="17" s="1"/>
  <c r="M11" i="17"/>
  <c r="N11" i="17"/>
  <c r="M12" i="17"/>
  <c r="N12" i="17"/>
  <c r="M13" i="17"/>
  <c r="N13" i="17"/>
  <c r="O13" i="17" s="1"/>
  <c r="P13" i="17" s="1"/>
  <c r="C13" i="17" s="1"/>
  <c r="M14" i="17"/>
  <c r="N14" i="17"/>
  <c r="O14" i="17" s="1"/>
  <c r="P14" i="17" s="1"/>
  <c r="C14" i="17" s="1"/>
  <c r="M15" i="17"/>
  <c r="N15" i="17"/>
  <c r="M16" i="17"/>
  <c r="N16" i="17"/>
  <c r="M17" i="17"/>
  <c r="N17" i="17"/>
  <c r="M18" i="17"/>
  <c r="N18" i="17"/>
  <c r="O18" i="17" s="1"/>
  <c r="P18" i="17" s="1"/>
  <c r="C18" i="17" s="1"/>
  <c r="M19" i="17"/>
  <c r="N19" i="17"/>
  <c r="M20" i="17"/>
  <c r="N20" i="17"/>
  <c r="O20" i="17" s="1"/>
  <c r="P20" i="17" s="1"/>
  <c r="C20" i="17" s="1"/>
  <c r="M21" i="17"/>
  <c r="N21" i="17"/>
  <c r="O21" i="17" s="1"/>
  <c r="P21" i="17" s="1"/>
  <c r="C21" i="17" s="1"/>
  <c r="M22" i="17"/>
  <c r="N22" i="17"/>
  <c r="M23" i="17"/>
  <c r="N23" i="17"/>
  <c r="O23" i="17" s="1"/>
  <c r="P23" i="17" s="1"/>
  <c r="C23" i="17" s="1"/>
  <c r="M24" i="17"/>
  <c r="N24" i="17"/>
  <c r="M25" i="17"/>
  <c r="N25" i="17"/>
  <c r="O25" i="17" s="1"/>
  <c r="P25" i="17" s="1"/>
  <c r="C25" i="17" s="1"/>
  <c r="M26" i="17"/>
  <c r="N26" i="17"/>
  <c r="M27" i="17"/>
  <c r="N27" i="17"/>
  <c r="O27" i="17" s="1"/>
  <c r="P27" i="17" s="1"/>
  <c r="C27" i="17" s="1"/>
  <c r="M28" i="17"/>
  <c r="N28" i="17"/>
  <c r="M29" i="17"/>
  <c r="N29" i="17"/>
  <c r="O29" i="17" s="1"/>
  <c r="P29" i="17" s="1"/>
  <c r="C29" i="17" s="1"/>
  <c r="M30" i="17"/>
  <c r="N30" i="17"/>
  <c r="M31" i="17"/>
  <c r="N31" i="17"/>
  <c r="O31" i="17" s="1"/>
  <c r="P31" i="17" s="1"/>
  <c r="C31" i="17" s="1"/>
  <c r="M32" i="17"/>
  <c r="N32" i="17"/>
  <c r="O32" i="17" s="1"/>
  <c r="P32" i="17" s="1"/>
  <c r="C32" i="17" s="1"/>
  <c r="M33" i="17"/>
  <c r="N33" i="17"/>
  <c r="O33" i="17" s="1"/>
  <c r="P33" i="17" s="1"/>
  <c r="C33" i="17" s="1"/>
  <c r="M34" i="17"/>
  <c r="N34" i="17"/>
  <c r="O34" i="17" s="1"/>
  <c r="P34" i="17" s="1"/>
  <c r="C34" i="17" s="1"/>
  <c r="M35" i="17"/>
  <c r="N35" i="17"/>
  <c r="O35" i="17" s="1"/>
  <c r="P35" i="17" s="1"/>
  <c r="C35" i="17" s="1"/>
  <c r="M36" i="17"/>
  <c r="N36" i="17"/>
  <c r="O36" i="17" s="1"/>
  <c r="P36" i="17" s="1"/>
  <c r="C36" i="17" s="1"/>
  <c r="M37" i="17"/>
  <c r="N37" i="17"/>
  <c r="M38" i="17"/>
  <c r="N38" i="17"/>
  <c r="M39" i="17"/>
  <c r="N39" i="17"/>
  <c r="O39" i="17" s="1"/>
  <c r="P39" i="17" s="1"/>
  <c r="C39" i="17" s="1"/>
  <c r="M40" i="17"/>
  <c r="N40" i="17"/>
  <c r="O40" i="17" s="1"/>
  <c r="P40" i="17" s="1"/>
  <c r="C40" i="17" s="1"/>
  <c r="M41" i="17"/>
  <c r="N41" i="17"/>
  <c r="M42" i="17"/>
  <c r="N42" i="17"/>
  <c r="M43" i="17"/>
  <c r="N43" i="17"/>
  <c r="O43" i="17" s="1"/>
  <c r="P43" i="17" s="1"/>
  <c r="C43" i="17" s="1"/>
  <c r="M44" i="17"/>
  <c r="N44" i="17"/>
  <c r="O44" i="17" s="1"/>
  <c r="P44" i="17" s="1"/>
  <c r="C44" i="17" s="1"/>
  <c r="M45" i="17"/>
  <c r="N45" i="17"/>
  <c r="M46" i="17"/>
  <c r="N46" i="17"/>
  <c r="M47" i="17"/>
  <c r="N47" i="17"/>
  <c r="N8" i="17"/>
  <c r="M8" i="17"/>
  <c r="V47" i="17"/>
  <c r="X47" i="17" s="1"/>
  <c r="E47" i="17" s="1"/>
  <c r="U47" i="17"/>
  <c r="W47" i="17" s="1"/>
  <c r="D47" i="17" s="1"/>
  <c r="T47" i="17"/>
  <c r="O47" i="17"/>
  <c r="P47" i="17" s="1"/>
  <c r="C47" i="17" s="1"/>
  <c r="AN46" i="17"/>
  <c r="H46" i="17" s="1"/>
  <c r="X46" i="17"/>
  <c r="W46" i="17"/>
  <c r="D46" i="17" s="1"/>
  <c r="O46" i="17"/>
  <c r="P46" i="17" s="1"/>
  <c r="C46" i="17" s="1"/>
  <c r="E46" i="17"/>
  <c r="X45" i="17"/>
  <c r="E45" i="17" s="1"/>
  <c r="W45" i="17"/>
  <c r="O45" i="17"/>
  <c r="P45" i="17" s="1"/>
  <c r="C45" i="17" s="1"/>
  <c r="G45" i="17"/>
  <c r="F45" i="17"/>
  <c r="D45" i="17"/>
  <c r="AN44" i="17"/>
  <c r="H44" i="17" s="1"/>
  <c r="X44" i="17"/>
  <c r="W44" i="17"/>
  <c r="D44" i="17" s="1"/>
  <c r="E44" i="17"/>
  <c r="AN43" i="17"/>
  <c r="H43" i="17" s="1"/>
  <c r="X43" i="17"/>
  <c r="E43" i="17" s="1"/>
  <c r="W43" i="17"/>
  <c r="D43" i="17"/>
  <c r="AN42" i="17"/>
  <c r="H42" i="17" s="1"/>
  <c r="X42" i="17"/>
  <c r="W42" i="17"/>
  <c r="D42" i="17" s="1"/>
  <c r="O42" i="17"/>
  <c r="P42" i="17" s="1"/>
  <c r="C42" i="17" s="1"/>
  <c r="E42" i="17"/>
  <c r="X41" i="17"/>
  <c r="E41" i="17" s="1"/>
  <c r="W41" i="17"/>
  <c r="O41" i="17"/>
  <c r="P41" i="17" s="1"/>
  <c r="C41" i="17" s="1"/>
  <c r="D41" i="17"/>
  <c r="AN40" i="17"/>
  <c r="H40" i="17" s="1"/>
  <c r="X40" i="17"/>
  <c r="W40" i="17"/>
  <c r="D40" i="17" s="1"/>
  <c r="E40" i="17"/>
  <c r="AN39" i="17"/>
  <c r="H39" i="17" s="1"/>
  <c r="X39" i="17"/>
  <c r="E39" i="17" s="1"/>
  <c r="W39" i="17"/>
  <c r="D39" i="17"/>
  <c r="AN38" i="17"/>
  <c r="H38" i="17" s="1"/>
  <c r="X38" i="17"/>
  <c r="W38" i="17"/>
  <c r="D38" i="17" s="1"/>
  <c r="O38" i="17"/>
  <c r="P38" i="17" s="1"/>
  <c r="C38" i="17" s="1"/>
  <c r="E38" i="17"/>
  <c r="X37" i="17"/>
  <c r="E37" i="17" s="1"/>
  <c r="W37" i="17"/>
  <c r="O37" i="17"/>
  <c r="P37" i="17" s="1"/>
  <c r="C37" i="17" s="1"/>
  <c r="D37" i="17"/>
  <c r="AN36" i="17"/>
  <c r="H36" i="17" s="1"/>
  <c r="X36" i="17"/>
  <c r="W36" i="17"/>
  <c r="D36" i="17" s="1"/>
  <c r="E36" i="17"/>
  <c r="AN35" i="17"/>
  <c r="H35" i="17" s="1"/>
  <c r="X35" i="17"/>
  <c r="E35" i="17" s="1"/>
  <c r="W35" i="17"/>
  <c r="D35" i="17"/>
  <c r="X34" i="17"/>
  <c r="W34" i="17"/>
  <c r="D34" i="17" s="1"/>
  <c r="E34" i="17"/>
  <c r="X33" i="17"/>
  <c r="E33" i="17" s="1"/>
  <c r="W33" i="17"/>
  <c r="D33" i="17"/>
  <c r="AN32" i="17"/>
  <c r="H32" i="17" s="1"/>
  <c r="X32" i="17"/>
  <c r="W32" i="17"/>
  <c r="E32" i="17"/>
  <c r="D32" i="17"/>
  <c r="X31" i="17"/>
  <c r="W31" i="17"/>
  <c r="D31" i="17" s="1"/>
  <c r="E31" i="17"/>
  <c r="AN30" i="17"/>
  <c r="H30" i="17" s="1"/>
  <c r="X30" i="17"/>
  <c r="E30" i="17" s="1"/>
  <c r="W30" i="17"/>
  <c r="O30" i="17"/>
  <c r="P30" i="17" s="1"/>
  <c r="C30" i="17" s="1"/>
  <c r="D30" i="17"/>
  <c r="X29" i="17"/>
  <c r="W29" i="17"/>
  <c r="D29" i="17" s="1"/>
  <c r="E29" i="17"/>
  <c r="AN28" i="17"/>
  <c r="H28" i="17" s="1"/>
  <c r="X28" i="17"/>
  <c r="E28" i="17" s="1"/>
  <c r="W28" i="17"/>
  <c r="O28" i="17"/>
  <c r="P28" i="17" s="1"/>
  <c r="C28" i="17" s="1"/>
  <c r="D28" i="17"/>
  <c r="X27" i="17"/>
  <c r="W27" i="17"/>
  <c r="D27" i="17" s="1"/>
  <c r="E27" i="17"/>
  <c r="AN26" i="17"/>
  <c r="H26" i="17" s="1"/>
  <c r="X26" i="17"/>
  <c r="E26" i="17" s="1"/>
  <c r="W26" i="17"/>
  <c r="O26" i="17"/>
  <c r="P26" i="17" s="1"/>
  <c r="C26" i="17" s="1"/>
  <c r="D26" i="17"/>
  <c r="X25" i="17"/>
  <c r="W25" i="17"/>
  <c r="D25" i="17" s="1"/>
  <c r="E25" i="17"/>
  <c r="AN24" i="17"/>
  <c r="H24" i="17" s="1"/>
  <c r="X24" i="17"/>
  <c r="E24" i="17" s="1"/>
  <c r="W24" i="17"/>
  <c r="O24" i="17"/>
  <c r="P24" i="17" s="1"/>
  <c r="C24" i="17" s="1"/>
  <c r="D24" i="17"/>
  <c r="X23" i="17"/>
  <c r="W23" i="17"/>
  <c r="D23" i="17" s="1"/>
  <c r="E23" i="17"/>
  <c r="AN22" i="17"/>
  <c r="H22" i="17" s="1"/>
  <c r="X22" i="17"/>
  <c r="E22" i="17" s="1"/>
  <c r="W22" i="17"/>
  <c r="O22" i="17"/>
  <c r="P22" i="17" s="1"/>
  <c r="C22" i="17" s="1"/>
  <c r="D22" i="17"/>
  <c r="X21" i="17"/>
  <c r="W21" i="17"/>
  <c r="D21" i="17" s="1"/>
  <c r="E21" i="17"/>
  <c r="X20" i="17"/>
  <c r="E20" i="17" s="1"/>
  <c r="W20" i="17"/>
  <c r="D20" i="17"/>
  <c r="X19" i="17"/>
  <c r="W19" i="17"/>
  <c r="D19" i="17" s="1"/>
  <c r="O19" i="17"/>
  <c r="P19" i="17" s="1"/>
  <c r="C19" i="17" s="1"/>
  <c r="E19" i="17"/>
  <c r="AN18" i="17"/>
  <c r="H18" i="17" s="1"/>
  <c r="X18" i="17"/>
  <c r="E18" i="17" s="1"/>
  <c r="W18" i="17"/>
  <c r="D18" i="17"/>
  <c r="AN17" i="17"/>
  <c r="X17" i="17"/>
  <c r="E17" i="17" s="1"/>
  <c r="W17" i="17"/>
  <c r="O17" i="17"/>
  <c r="P17" i="17" s="1"/>
  <c r="C17" i="17" s="1"/>
  <c r="H17" i="17"/>
  <c r="D17" i="17"/>
  <c r="AN16" i="17"/>
  <c r="H16" i="17" s="1"/>
  <c r="X16" i="17"/>
  <c r="W16" i="17"/>
  <c r="D16" i="17" s="1"/>
  <c r="O16" i="17"/>
  <c r="P16" i="17" s="1"/>
  <c r="C16" i="17" s="1"/>
  <c r="E16" i="17"/>
  <c r="X15" i="17"/>
  <c r="E15" i="17" s="1"/>
  <c r="W15" i="17"/>
  <c r="O15" i="17"/>
  <c r="P15" i="17" s="1"/>
  <c r="C15" i="17" s="1"/>
  <c r="D15" i="17"/>
  <c r="AN14" i="17"/>
  <c r="H14" i="17" s="1"/>
  <c r="X14" i="17"/>
  <c r="W14" i="17"/>
  <c r="D14" i="17" s="1"/>
  <c r="E14" i="17"/>
  <c r="AN13" i="17"/>
  <c r="H13" i="17" s="1"/>
  <c r="X13" i="17"/>
  <c r="E13" i="17" s="1"/>
  <c r="W13" i="17"/>
  <c r="D13" i="17"/>
  <c r="AN12" i="17"/>
  <c r="H12" i="17" s="1"/>
  <c r="X12" i="17"/>
  <c r="W12" i="17"/>
  <c r="D12" i="17" s="1"/>
  <c r="O12" i="17"/>
  <c r="P12" i="17" s="1"/>
  <c r="C12" i="17" s="1"/>
  <c r="E12" i="17"/>
  <c r="X11" i="17"/>
  <c r="E11" i="17" s="1"/>
  <c r="W11" i="17"/>
  <c r="O11" i="17"/>
  <c r="P11" i="17" s="1"/>
  <c r="C11" i="17" s="1"/>
  <c r="D11" i="17"/>
  <c r="AN10" i="17"/>
  <c r="H10" i="17" s="1"/>
  <c r="X10" i="17"/>
  <c r="W10" i="17"/>
  <c r="D10" i="17" s="1"/>
  <c r="E10" i="17"/>
  <c r="AN9" i="17"/>
  <c r="H9" i="17" s="1"/>
  <c r="X9" i="17"/>
  <c r="E9" i="17" s="1"/>
  <c r="W9" i="17"/>
  <c r="D9" i="17"/>
  <c r="X8" i="17"/>
  <c r="W8" i="17"/>
  <c r="D8" i="17" s="1"/>
  <c r="E8" i="17"/>
  <c r="AN20" i="17" l="1"/>
  <c r="H20" i="17" s="1"/>
  <c r="AN34" i="17"/>
  <c r="H34" i="17" s="1"/>
  <c r="AN8" i="17"/>
  <c r="H8" i="17" s="1"/>
  <c r="AE47" i="17"/>
  <c r="AC47" i="17"/>
  <c r="AF46" i="17"/>
  <c r="AD46" i="17"/>
  <c r="AB46" i="17"/>
  <c r="AE45" i="17"/>
  <c r="AC45" i="17"/>
  <c r="AF44" i="17"/>
  <c r="AD44" i="17"/>
  <c r="AB44" i="17"/>
  <c r="AE43" i="17"/>
  <c r="AC43" i="17"/>
  <c r="AF42" i="17"/>
  <c r="AD42" i="17"/>
  <c r="AB42" i="17"/>
  <c r="AD41" i="17"/>
  <c r="AE40" i="17"/>
  <c r="AF39" i="17"/>
  <c r="AB39" i="17"/>
  <c r="AC38" i="17"/>
  <c r="AD37" i="17"/>
  <c r="AE36" i="17"/>
  <c r="AF35" i="17"/>
  <c r="AB35" i="17"/>
  <c r="AC34" i="17"/>
  <c r="AD33" i="17"/>
  <c r="AE32" i="17"/>
  <c r="AF31" i="17"/>
  <c r="AB31" i="17"/>
  <c r="AI31" i="17" s="1"/>
  <c r="G31" i="17" s="1"/>
  <c r="AC30" i="17"/>
  <c r="AD29" i="17"/>
  <c r="AE28" i="17"/>
  <c r="AF27" i="17"/>
  <c r="AB27" i="17"/>
  <c r="AC26" i="17"/>
  <c r="AD25" i="17"/>
  <c r="AE24" i="17"/>
  <c r="AF23" i="17"/>
  <c r="AB23" i="17"/>
  <c r="AI23" i="17" s="1"/>
  <c r="G23" i="17" s="1"/>
  <c r="AC22" i="17"/>
  <c r="AD21" i="17"/>
  <c r="AE20" i="17"/>
  <c r="AF19" i="17"/>
  <c r="AB19" i="17"/>
  <c r="AC18" i="17"/>
  <c r="AD17" i="17"/>
  <c r="AE16" i="17"/>
  <c r="AF15" i="17"/>
  <c r="AB15" i="17"/>
  <c r="AC14" i="17"/>
  <c r="AD13" i="17"/>
  <c r="AE12" i="17"/>
  <c r="AF11" i="17"/>
  <c r="AB11" i="17"/>
  <c r="AC10" i="17"/>
  <c r="AD9" i="17"/>
  <c r="AE8" i="17"/>
  <c r="AF47" i="17"/>
  <c r="AD47" i="17"/>
  <c r="AB47" i="17"/>
  <c r="AE46" i="17"/>
  <c r="AC46" i="17"/>
  <c r="AF45" i="17"/>
  <c r="AD45" i="17"/>
  <c r="AB45" i="17"/>
  <c r="AE44" i="17"/>
  <c r="AC44" i="17"/>
  <c r="AF43" i="17"/>
  <c r="AD43" i="17"/>
  <c r="AB43" i="17"/>
  <c r="AE42" i="17"/>
  <c r="AC42" i="17"/>
  <c r="AF41" i="17"/>
  <c r="AB41" i="17"/>
  <c r="AC40" i="17"/>
  <c r="AD39" i="17"/>
  <c r="AE38" i="17"/>
  <c r="AF37" i="17"/>
  <c r="AB37" i="17"/>
  <c r="AC36" i="17"/>
  <c r="AD35" i="17"/>
  <c r="AE34" i="17"/>
  <c r="AF33" i="17"/>
  <c r="AB33" i="17"/>
  <c r="AC32" i="17"/>
  <c r="AD31" i="17"/>
  <c r="AE30" i="17"/>
  <c r="AF29" i="17"/>
  <c r="AB29" i="17"/>
  <c r="AC28" i="17"/>
  <c r="AD27" i="17"/>
  <c r="AE26" i="17"/>
  <c r="AF25" i="17"/>
  <c r="AB25" i="17"/>
  <c r="AC24" i="17"/>
  <c r="AD23" i="17"/>
  <c r="AE22" i="17"/>
  <c r="AF21" i="17"/>
  <c r="AB21" i="17"/>
  <c r="AC20" i="17"/>
  <c r="AD19" i="17"/>
  <c r="AE18" i="17"/>
  <c r="AF17" i="17"/>
  <c r="AB17" i="17"/>
  <c r="AC16" i="17"/>
  <c r="AD15" i="17"/>
  <c r="AE14" i="17"/>
  <c r="AF13" i="17"/>
  <c r="AB13" i="17"/>
  <c r="AC12" i="17"/>
  <c r="AD11" i="17"/>
  <c r="AE10" i="17"/>
  <c r="AF9" i="17"/>
  <c r="AB9" i="17"/>
  <c r="AB8" i="17"/>
  <c r="AI8" i="17" s="1"/>
  <c r="G8" i="17" s="1"/>
  <c r="AD8" i="17"/>
  <c r="AF8" i="17"/>
  <c r="AC9" i="17"/>
  <c r="AE9" i="17"/>
  <c r="AB10" i="17"/>
  <c r="AD10" i="17"/>
  <c r="AF10" i="17"/>
  <c r="AC11" i="17"/>
  <c r="AE11" i="17"/>
  <c r="AB12" i="17"/>
  <c r="AI12" i="17" s="1"/>
  <c r="G12" i="17" s="1"/>
  <c r="AD12" i="17"/>
  <c r="AF12" i="17"/>
  <c r="AC13" i="17"/>
  <c r="AE13" i="17"/>
  <c r="AB14" i="17"/>
  <c r="AD14" i="17"/>
  <c r="AF14" i="17"/>
  <c r="AC15" i="17"/>
  <c r="AE15" i="17"/>
  <c r="AB16" i="17"/>
  <c r="AI16" i="17" s="1"/>
  <c r="G16" i="17" s="1"/>
  <c r="AD16" i="17"/>
  <c r="AF16" i="17"/>
  <c r="AC17" i="17"/>
  <c r="AE17" i="17"/>
  <c r="AH17" i="17" s="1"/>
  <c r="F17" i="17" s="1"/>
  <c r="AB18" i="17"/>
  <c r="AD18" i="17"/>
  <c r="AF18" i="17"/>
  <c r="AC19" i="17"/>
  <c r="AH19" i="17" s="1"/>
  <c r="F19" i="17" s="1"/>
  <c r="AE19" i="17"/>
  <c r="AB20" i="17"/>
  <c r="AD20" i="17"/>
  <c r="AF20" i="17"/>
  <c r="AC21" i="17"/>
  <c r="AE21" i="17"/>
  <c r="AB22" i="17"/>
  <c r="AD22" i="17"/>
  <c r="AF22" i="17"/>
  <c r="AC23" i="17"/>
  <c r="AE23" i="17"/>
  <c r="AB24" i="17"/>
  <c r="AD24" i="17"/>
  <c r="AF24" i="17"/>
  <c r="AC25" i="17"/>
  <c r="AE25" i="17"/>
  <c r="AH25" i="17" s="1"/>
  <c r="F25" i="17" s="1"/>
  <c r="AB26" i="17"/>
  <c r="AD26" i="17"/>
  <c r="AF26" i="17"/>
  <c r="AC27" i="17"/>
  <c r="AH27" i="17" s="1"/>
  <c r="F27" i="17" s="1"/>
  <c r="AE27" i="17"/>
  <c r="AB28" i="17"/>
  <c r="AD28" i="17"/>
  <c r="AF28" i="17"/>
  <c r="AC29" i="17"/>
  <c r="AE29" i="17"/>
  <c r="AB30" i="17"/>
  <c r="AD30" i="17"/>
  <c r="AF30" i="17"/>
  <c r="AC31" i="17"/>
  <c r="AE31" i="17"/>
  <c r="AB32" i="17"/>
  <c r="AI32" i="17" s="1"/>
  <c r="G32" i="17" s="1"/>
  <c r="AD32" i="17"/>
  <c r="AF32" i="17"/>
  <c r="AC33" i="17"/>
  <c r="AE33" i="17"/>
  <c r="AB34" i="17"/>
  <c r="AD34" i="17"/>
  <c r="AF34" i="17"/>
  <c r="AC35" i="17"/>
  <c r="AE35" i="17"/>
  <c r="AB36" i="17"/>
  <c r="AI36" i="17" s="1"/>
  <c r="G36" i="17" s="1"/>
  <c r="AD36" i="17"/>
  <c r="AF36" i="17"/>
  <c r="AC37" i="17"/>
  <c r="AE37" i="17"/>
  <c r="AB38" i="17"/>
  <c r="AD38" i="17"/>
  <c r="AH38" i="17" s="1"/>
  <c r="F38" i="17" s="1"/>
  <c r="AF38" i="17"/>
  <c r="AC39" i="17"/>
  <c r="AE39" i="17"/>
  <c r="AB40" i="17"/>
  <c r="AI40" i="17" s="1"/>
  <c r="G40" i="17" s="1"/>
  <c r="AD40" i="17"/>
  <c r="AF40" i="17"/>
  <c r="AC41" i="17"/>
  <c r="AE41" i="17"/>
  <c r="O8" i="17"/>
  <c r="P8" i="17" s="1"/>
  <c r="C8" i="17" s="1"/>
  <c r="AI17" i="17"/>
  <c r="G17" i="17" s="1"/>
  <c r="AI19" i="17"/>
  <c r="G19" i="17" s="1"/>
  <c r="AI21" i="17"/>
  <c r="G21" i="17" s="1"/>
  <c r="AI25" i="17"/>
  <c r="G25" i="17" s="1"/>
  <c r="AI27" i="17"/>
  <c r="G27" i="17" s="1"/>
  <c r="AI47" i="17"/>
  <c r="G47" i="17" s="1"/>
  <c r="AI10" i="17"/>
  <c r="G10" i="17" s="1"/>
  <c r="AI14" i="17"/>
  <c r="G14" i="17" s="1"/>
  <c r="AH23" i="17"/>
  <c r="F23" i="17" s="1"/>
  <c r="AH31" i="17"/>
  <c r="F31" i="17" s="1"/>
  <c r="AI34" i="17"/>
  <c r="G34" i="17" s="1"/>
  <c r="AI38" i="17"/>
  <c r="G38" i="17" s="1"/>
  <c r="AI42" i="17"/>
  <c r="G42" i="17" s="1"/>
  <c r="AI44" i="17"/>
  <c r="G44" i="17" s="1"/>
  <c r="AI46" i="17"/>
  <c r="G46" i="17" s="1"/>
  <c r="AH32" i="17"/>
  <c r="F32" i="17" s="1"/>
  <c r="AH42" i="17"/>
  <c r="F42" i="17" s="1"/>
  <c r="AH47" i="17"/>
  <c r="F47" i="17" s="1"/>
  <c r="AH44" i="17"/>
  <c r="F44" i="17" s="1"/>
  <c r="AH21" i="17" l="1"/>
  <c r="F21" i="17" s="1"/>
  <c r="AH29" i="17"/>
  <c r="F29" i="17" s="1"/>
  <c r="AH34" i="17"/>
  <c r="F34" i="17" s="1"/>
  <c r="AH46" i="17"/>
  <c r="F46" i="17" s="1"/>
  <c r="AH36" i="17"/>
  <c r="F36" i="17" s="1"/>
  <c r="AI29" i="17"/>
  <c r="G29" i="17" s="1"/>
  <c r="AH40" i="17"/>
  <c r="F40" i="17" s="1"/>
  <c r="AI30" i="17"/>
  <c r="G30" i="17" s="1"/>
  <c r="AH30" i="17"/>
  <c r="F30" i="17" s="1"/>
  <c r="AI26" i="17"/>
  <c r="G26" i="17" s="1"/>
  <c r="AH26" i="17"/>
  <c r="F26" i="17" s="1"/>
  <c r="AI22" i="17"/>
  <c r="G22" i="17" s="1"/>
  <c r="AH22" i="17"/>
  <c r="F22" i="17" s="1"/>
  <c r="AI18" i="17"/>
  <c r="G18" i="17" s="1"/>
  <c r="AH18" i="17"/>
  <c r="F18" i="17" s="1"/>
  <c r="AH41" i="17"/>
  <c r="F41" i="17" s="1"/>
  <c r="AI41" i="17"/>
  <c r="G41" i="17" s="1"/>
  <c r="AH37" i="17"/>
  <c r="F37" i="17" s="1"/>
  <c r="AI37" i="17"/>
  <c r="G37" i="17" s="1"/>
  <c r="AI33" i="17"/>
  <c r="G33" i="17" s="1"/>
  <c r="AH33" i="17"/>
  <c r="F33" i="17" s="1"/>
  <c r="AH13" i="17"/>
  <c r="F13" i="17" s="1"/>
  <c r="AI13" i="17"/>
  <c r="G13" i="17" s="1"/>
  <c r="AH9" i="17"/>
  <c r="F9" i="17" s="1"/>
  <c r="AI9" i="17"/>
  <c r="G9" i="17" s="1"/>
  <c r="AH10" i="17"/>
  <c r="F10" i="17" s="1"/>
  <c r="AH12" i="17"/>
  <c r="F12" i="17" s="1"/>
  <c r="AI28" i="17"/>
  <c r="G28" i="17" s="1"/>
  <c r="AH28" i="17"/>
  <c r="F28" i="17" s="1"/>
  <c r="AI24" i="17"/>
  <c r="G24" i="17" s="1"/>
  <c r="AH24" i="17"/>
  <c r="F24" i="17" s="1"/>
  <c r="AI20" i="17"/>
  <c r="G20" i="17" s="1"/>
  <c r="AH20" i="17"/>
  <c r="F20" i="17" s="1"/>
  <c r="AH43" i="17"/>
  <c r="F43" i="17" s="1"/>
  <c r="AI43" i="17"/>
  <c r="G43" i="17" s="1"/>
  <c r="AH39" i="17"/>
  <c r="F39" i="17" s="1"/>
  <c r="AI39" i="17"/>
  <c r="G39" i="17" s="1"/>
  <c r="AH35" i="17"/>
  <c r="F35" i="17" s="1"/>
  <c r="AI35" i="17"/>
  <c r="G35" i="17" s="1"/>
  <c r="AH15" i="17"/>
  <c r="F15" i="17" s="1"/>
  <c r="AI15" i="17"/>
  <c r="G15" i="17" s="1"/>
  <c r="AH11" i="17"/>
  <c r="F11" i="17" s="1"/>
  <c r="AI11" i="17"/>
  <c r="G11" i="17" s="1"/>
  <c r="AH14" i="17"/>
  <c r="F14" i="17" s="1"/>
  <c r="AH16" i="17"/>
  <c r="F16" i="17" s="1"/>
  <c r="AH8" i="17"/>
  <c r="F8" i="17" s="1"/>
  <c r="C44" i="21" l="1"/>
  <c r="H44" i="21" s="1"/>
  <c r="C45" i="21"/>
  <c r="C46" i="21"/>
  <c r="C47" i="21"/>
  <c r="H47" i="21" s="1"/>
  <c r="C48" i="21"/>
  <c r="H48" i="21" s="1"/>
  <c r="C43" i="21"/>
  <c r="C20" i="21"/>
  <c r="C21" i="21"/>
  <c r="C22" i="21"/>
  <c r="C23" i="21"/>
  <c r="C24" i="21"/>
  <c r="C25" i="21"/>
  <c r="H25" i="21" s="1"/>
  <c r="E27" i="12" s="1"/>
  <c r="C26" i="21"/>
  <c r="C27" i="21"/>
  <c r="C28" i="21"/>
  <c r="C29" i="21"/>
  <c r="C30" i="21"/>
  <c r="C31" i="21"/>
  <c r="C32" i="21"/>
  <c r="C33" i="21"/>
  <c r="C34" i="21"/>
  <c r="C35" i="21"/>
  <c r="C36" i="21"/>
  <c r="C37" i="21"/>
  <c r="C38" i="21"/>
  <c r="C39" i="21"/>
  <c r="C40" i="21"/>
  <c r="C41" i="21"/>
  <c r="C4" i="21"/>
  <c r="C5" i="21"/>
  <c r="C6" i="21"/>
  <c r="C7" i="21"/>
  <c r="C8" i="21"/>
  <c r="C9" i="21"/>
  <c r="C10" i="21"/>
  <c r="C11" i="21"/>
  <c r="C12" i="21"/>
  <c r="C13" i="21"/>
  <c r="C14" i="21"/>
  <c r="C15" i="21"/>
  <c r="C16" i="21"/>
  <c r="C17" i="21"/>
  <c r="C18" i="21"/>
  <c r="C19" i="21"/>
  <c r="C3" i="21"/>
  <c r="C42" i="21" s="1"/>
  <c r="H43" i="21"/>
  <c r="D4" i="21"/>
  <c r="E4" i="21"/>
  <c r="D5" i="21"/>
  <c r="E5" i="21"/>
  <c r="D6" i="21"/>
  <c r="E6" i="21"/>
  <c r="D7" i="21"/>
  <c r="E7" i="21"/>
  <c r="D8" i="21"/>
  <c r="E8" i="21"/>
  <c r="D9" i="21"/>
  <c r="E9" i="21"/>
  <c r="D10" i="21"/>
  <c r="E10" i="21"/>
  <c r="D11" i="21"/>
  <c r="E11" i="21"/>
  <c r="D12" i="21"/>
  <c r="E12" i="21"/>
  <c r="D13" i="21"/>
  <c r="E13" i="21"/>
  <c r="D14" i="21"/>
  <c r="E14" i="21"/>
  <c r="D15" i="21"/>
  <c r="E15" i="21"/>
  <c r="D16" i="21"/>
  <c r="E16" i="21"/>
  <c r="D17" i="21"/>
  <c r="E17" i="21"/>
  <c r="D18" i="21"/>
  <c r="E18" i="21"/>
  <c r="D19" i="21"/>
  <c r="E19" i="21"/>
  <c r="D20" i="21"/>
  <c r="E20" i="21"/>
  <c r="D21" i="21"/>
  <c r="E21" i="21"/>
  <c r="D22" i="21"/>
  <c r="E22" i="21"/>
  <c r="D23" i="21"/>
  <c r="E23" i="21"/>
  <c r="D24" i="21"/>
  <c r="E24" i="21"/>
  <c r="D25" i="21"/>
  <c r="E25" i="21"/>
  <c r="D26" i="21"/>
  <c r="E26" i="21"/>
  <c r="D27" i="21"/>
  <c r="E27" i="21"/>
  <c r="D28" i="21"/>
  <c r="E28" i="21"/>
  <c r="D29" i="21"/>
  <c r="E29" i="21"/>
  <c r="D30" i="21"/>
  <c r="E30" i="21"/>
  <c r="D31" i="21"/>
  <c r="E31" i="21"/>
  <c r="D32" i="21"/>
  <c r="E32" i="21"/>
  <c r="D33" i="21"/>
  <c r="E33" i="21"/>
  <c r="D34" i="21"/>
  <c r="E34" i="21"/>
  <c r="D35" i="21"/>
  <c r="E35" i="21"/>
  <c r="D36" i="21"/>
  <c r="E36" i="21"/>
  <c r="D37" i="21"/>
  <c r="E37" i="21"/>
  <c r="D38" i="21"/>
  <c r="E38" i="21"/>
  <c r="D39" i="21"/>
  <c r="E39" i="21"/>
  <c r="D40" i="21"/>
  <c r="E40" i="21"/>
  <c r="D41" i="21"/>
  <c r="E41" i="21"/>
  <c r="E3" i="21"/>
  <c r="D3" i="21"/>
  <c r="H26" i="21"/>
  <c r="E28" i="12" s="1"/>
  <c r="H27" i="21"/>
  <c r="E29" i="12" s="1"/>
  <c r="H40" i="21"/>
  <c r="E42" i="12" s="1"/>
  <c r="H45" i="21"/>
  <c r="H46" i="21"/>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5" i="2"/>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5" i="1"/>
  <c r="N39" i="12"/>
  <c r="N43" i="12"/>
  <c r="N43" i="1"/>
  <c r="P43" i="1"/>
  <c r="N41" i="1"/>
  <c r="N39" i="1"/>
  <c r="N37" i="1"/>
  <c r="N33" i="1"/>
  <c r="V32" i="12"/>
  <c r="N31" i="1"/>
  <c r="X31" i="12"/>
  <c r="N6" i="1"/>
  <c r="V6" i="1"/>
  <c r="G70" i="10"/>
  <c r="L44" i="12"/>
  <c r="D11" i="10"/>
  <c r="R5" i="4"/>
  <c r="C38" i="2"/>
  <c r="L44" i="2"/>
  <c r="C38" i="12"/>
  <c r="C44" i="12"/>
  <c r="C27" i="1"/>
  <c r="E6" i="1" s="1"/>
  <c r="E6" i="2"/>
  <c r="N44" i="1"/>
  <c r="X44" i="1"/>
  <c r="N16" i="12"/>
  <c r="N22" i="12"/>
  <c r="N26" i="12"/>
  <c r="N7" i="12"/>
  <c r="N25" i="12"/>
  <c r="N27" i="12"/>
  <c r="N44" i="2"/>
  <c r="N44" i="12"/>
  <c r="X44" i="2"/>
  <c r="P44" i="2"/>
  <c r="P44" i="12"/>
  <c r="P44" i="1"/>
  <c r="F44" i="2"/>
  <c r="F44" i="12"/>
  <c r="F44" i="1"/>
  <c r="N21" i="12"/>
  <c r="P18" i="12"/>
  <c r="P19" i="12"/>
  <c r="N20" i="12"/>
  <c r="X44" i="12"/>
  <c r="P17" i="12"/>
  <c r="N10" i="12"/>
  <c r="N14" i="12"/>
  <c r="N18" i="12"/>
  <c r="N24" i="12"/>
  <c r="P23" i="12"/>
  <c r="N13" i="12"/>
  <c r="N17" i="12"/>
  <c r="N23" i="12"/>
  <c r="N11" i="12"/>
  <c r="N19" i="12"/>
  <c r="P16" i="12"/>
  <c r="P22" i="12"/>
  <c r="P15" i="12"/>
  <c r="P24" i="12"/>
  <c r="P8" i="12"/>
  <c r="P26" i="12"/>
  <c r="P7" i="12"/>
  <c r="P14" i="12"/>
  <c r="P25" i="12"/>
  <c r="P27" i="12"/>
  <c r="P11" i="12"/>
  <c r="P20" i="12"/>
  <c r="V44" i="12"/>
  <c r="V44" i="2"/>
  <c r="V44" i="1"/>
  <c r="N9" i="12"/>
  <c r="N12" i="12"/>
  <c r="P21" i="12"/>
  <c r="P12" i="12"/>
  <c r="J44" i="12"/>
  <c r="J44" i="1"/>
  <c r="J44" i="2"/>
  <c r="J5" i="12"/>
  <c r="J5" i="2"/>
  <c r="J5" i="1"/>
  <c r="T5" i="2"/>
  <c r="N15" i="12"/>
  <c r="X6" i="1"/>
  <c r="X6" i="12"/>
  <c r="T6" i="1"/>
  <c r="N5" i="2"/>
  <c r="N5" i="1"/>
  <c r="N5" i="12"/>
  <c r="F6" i="2"/>
  <c r="G6" i="2"/>
  <c r="F6" i="12"/>
  <c r="P6" i="12"/>
  <c r="P6" i="2"/>
  <c r="N6" i="2"/>
  <c r="N6" i="12"/>
  <c r="V5" i="12"/>
  <c r="V5" i="2"/>
  <c r="V5" i="1"/>
  <c r="V6" i="2"/>
  <c r="V6" i="12"/>
  <c r="N8" i="12"/>
  <c r="T5" i="12"/>
  <c r="T5" i="1"/>
  <c r="C44" i="1"/>
  <c r="Q5" i="20"/>
  <c r="E5" i="1"/>
  <c r="E37" i="1"/>
  <c r="E36" i="1"/>
  <c r="E29" i="1"/>
  <c r="E28" i="1"/>
  <c r="E21" i="1"/>
  <c r="E20" i="1"/>
  <c r="E13" i="1"/>
  <c r="E12" i="1"/>
  <c r="E41" i="1"/>
  <c r="E40" i="1"/>
  <c r="E33" i="1"/>
  <c r="E32" i="1"/>
  <c r="E25" i="1"/>
  <c r="E24" i="1"/>
  <c r="E17" i="1"/>
  <c r="E16" i="1"/>
  <c r="E7" i="1"/>
  <c r="E7" i="2"/>
  <c r="E8" i="2"/>
  <c r="E9" i="2"/>
  <c r="E10" i="2"/>
  <c r="E11" i="2"/>
  <c r="E12" i="2"/>
  <c r="E13" i="2"/>
  <c r="E14" i="2"/>
  <c r="E15" i="2"/>
  <c r="E16" i="2"/>
  <c r="E17" i="2"/>
  <c r="E20" i="2"/>
  <c r="E21" i="2"/>
  <c r="E24" i="2"/>
  <c r="E25" i="2"/>
  <c r="E28" i="2"/>
  <c r="E29" i="2"/>
  <c r="E32" i="2"/>
  <c r="E33" i="2"/>
  <c r="E36" i="2"/>
  <c r="E37" i="2"/>
  <c r="E40" i="2"/>
  <c r="E41" i="2"/>
  <c r="E5" i="2"/>
  <c r="C44" i="2"/>
  <c r="E39" i="2"/>
  <c r="E38" i="2"/>
  <c r="E31" i="2"/>
  <c r="E30" i="2"/>
  <c r="E23" i="2"/>
  <c r="E22" i="2"/>
  <c r="F5" i="21"/>
  <c r="G5" i="21"/>
  <c r="H5" i="21" s="1"/>
  <c r="E7" i="12" s="1"/>
  <c r="F7" i="21"/>
  <c r="G7" i="21"/>
  <c r="F9" i="21"/>
  <c r="G9" i="21"/>
  <c r="F11" i="21"/>
  <c r="G11" i="21"/>
  <c r="F13" i="21"/>
  <c r="G13" i="21"/>
  <c r="H13" i="21" s="1"/>
  <c r="E15" i="12" s="1"/>
  <c r="F15" i="21"/>
  <c r="G15" i="21"/>
  <c r="F17" i="21"/>
  <c r="G17" i="21"/>
  <c r="F19" i="21"/>
  <c r="G19" i="21"/>
  <c r="F21" i="21"/>
  <c r="G21" i="21"/>
  <c r="H21" i="21" s="1"/>
  <c r="E23" i="12" s="1"/>
  <c r="F23" i="21"/>
  <c r="G23" i="21"/>
  <c r="F28" i="21"/>
  <c r="G28" i="21"/>
  <c r="F30" i="21"/>
  <c r="G30" i="21"/>
  <c r="F32" i="21"/>
  <c r="G32" i="21"/>
  <c r="F34" i="21"/>
  <c r="G34" i="21"/>
  <c r="H34" i="21" s="1"/>
  <c r="E36" i="12" s="1"/>
  <c r="E43" i="2"/>
  <c r="E42" i="2"/>
  <c r="E35" i="2"/>
  <c r="E34" i="2"/>
  <c r="E27" i="2"/>
  <c r="E26" i="2"/>
  <c r="E19" i="2"/>
  <c r="E18" i="2"/>
  <c r="E44" i="2" s="1"/>
  <c r="F4" i="21"/>
  <c r="G4" i="21"/>
  <c r="F6" i="21"/>
  <c r="G6" i="21"/>
  <c r="F8" i="21"/>
  <c r="G8" i="21"/>
  <c r="F10" i="21"/>
  <c r="G10" i="21"/>
  <c r="F12" i="21"/>
  <c r="G12" i="21"/>
  <c r="F14" i="21"/>
  <c r="G14" i="21"/>
  <c r="F16" i="21"/>
  <c r="G16" i="21"/>
  <c r="F18" i="21"/>
  <c r="G18" i="21"/>
  <c r="F20" i="21"/>
  <c r="G20" i="21"/>
  <c r="F22" i="21"/>
  <c r="G22" i="21"/>
  <c r="F24" i="21"/>
  <c r="G24" i="21"/>
  <c r="F29" i="21"/>
  <c r="G29" i="21"/>
  <c r="F31" i="21"/>
  <c r="G31" i="21"/>
  <c r="F33" i="21"/>
  <c r="G33" i="21"/>
  <c r="F35" i="21"/>
  <c r="F36" i="21"/>
  <c r="F37" i="21"/>
  <c r="F38" i="21"/>
  <c r="F39" i="21"/>
  <c r="F41" i="21"/>
  <c r="E8" i="1"/>
  <c r="E9" i="1"/>
  <c r="E43" i="1"/>
  <c r="E42" i="1"/>
  <c r="E39" i="1"/>
  <c r="E38" i="1"/>
  <c r="E35" i="1"/>
  <c r="E34" i="1"/>
  <c r="E31" i="1"/>
  <c r="E30" i="1"/>
  <c r="E27" i="1"/>
  <c r="E26" i="1"/>
  <c r="E23" i="1"/>
  <c r="E22" i="1"/>
  <c r="E19" i="1"/>
  <c r="E18" i="1"/>
  <c r="E15" i="1"/>
  <c r="E14" i="1"/>
  <c r="E11" i="1"/>
  <c r="E10" i="1"/>
  <c r="G35" i="21"/>
  <c r="G36" i="21"/>
  <c r="G37" i="21"/>
  <c r="G38" i="21"/>
  <c r="G39" i="21"/>
  <c r="G41" i="21"/>
  <c r="H10" i="21"/>
  <c r="E12" i="12" s="1"/>
  <c r="H36" i="21" l="1"/>
  <c r="E38" i="12" s="1"/>
  <c r="H41" i="21"/>
  <c r="E43" i="12" s="1"/>
  <c r="H6" i="21"/>
  <c r="E8" i="12" s="1"/>
  <c r="H28" i="21"/>
  <c r="E30" i="12" s="1"/>
  <c r="H17" i="21"/>
  <c r="E19" i="12" s="1"/>
  <c r="H9" i="21"/>
  <c r="E11" i="12" s="1"/>
  <c r="H39" i="21"/>
  <c r="E41" i="12" s="1"/>
  <c r="H37" i="21"/>
  <c r="E39" i="12" s="1"/>
  <c r="H35" i="21"/>
  <c r="E37" i="12" s="1"/>
  <c r="H38" i="21"/>
  <c r="E40" i="12" s="1"/>
  <c r="H33" i="21"/>
  <c r="E35" i="12" s="1"/>
  <c r="H31" i="21"/>
  <c r="E33" i="12" s="1"/>
  <c r="H24" i="21"/>
  <c r="E26" i="12" s="1"/>
  <c r="H22" i="21"/>
  <c r="E24" i="12" s="1"/>
  <c r="H20" i="21"/>
  <c r="E22" i="12" s="1"/>
  <c r="H18" i="21"/>
  <c r="E20" i="12" s="1"/>
  <c r="H16" i="21"/>
  <c r="E18" i="12" s="1"/>
  <c r="H14" i="21"/>
  <c r="E16" i="12" s="1"/>
  <c r="H12" i="21"/>
  <c r="E14" i="12" s="1"/>
  <c r="H8" i="21"/>
  <c r="E10" i="12" s="1"/>
  <c r="H4" i="21"/>
  <c r="E6" i="12" s="1"/>
  <c r="G6" i="12" s="1"/>
  <c r="H30" i="21"/>
  <c r="E32" i="12" s="1"/>
  <c r="H23" i="21"/>
  <c r="E25" i="12" s="1"/>
  <c r="H19" i="21"/>
  <c r="E21" i="12" s="1"/>
  <c r="H15" i="21"/>
  <c r="E17" i="12" s="1"/>
  <c r="H11" i="21"/>
  <c r="E13" i="12" s="1"/>
  <c r="H7" i="21"/>
  <c r="E9" i="12" s="1"/>
  <c r="G3" i="21"/>
  <c r="G42" i="21" s="1"/>
  <c r="C49" i="21"/>
  <c r="C50" i="21" s="1"/>
  <c r="F3" i="21"/>
  <c r="P33" i="1"/>
  <c r="P33" i="2"/>
  <c r="F33" i="2"/>
  <c r="G33" i="2" s="1"/>
  <c r="P33" i="12"/>
  <c r="F33" i="1"/>
  <c r="G33" i="1" s="1"/>
  <c r="F33" i="12"/>
  <c r="G33" i="12" s="1"/>
  <c r="P36" i="1"/>
  <c r="F36" i="2"/>
  <c r="G36" i="2" s="1"/>
  <c r="P36" i="12"/>
  <c r="P36" i="2"/>
  <c r="F36" i="1"/>
  <c r="G36" i="1" s="1"/>
  <c r="F36" i="12"/>
  <c r="G36" i="12" s="1"/>
  <c r="X15" i="12"/>
  <c r="X15" i="1"/>
  <c r="X15" i="2"/>
  <c r="P31" i="1"/>
  <c r="P31" i="2"/>
  <c r="F31" i="2"/>
  <c r="G31" i="2" s="1"/>
  <c r="P31" i="12"/>
  <c r="F31" i="1"/>
  <c r="G31" i="1" s="1"/>
  <c r="F31" i="12"/>
  <c r="P9" i="1"/>
  <c r="P9" i="2"/>
  <c r="F9" i="2"/>
  <c r="G9" i="2" s="1"/>
  <c r="F9" i="1"/>
  <c r="F9" i="12"/>
  <c r="P9" i="12"/>
  <c r="T31" i="1"/>
  <c r="T31" i="12"/>
  <c r="T31" i="2"/>
  <c r="J13" i="1"/>
  <c r="J13" i="12"/>
  <c r="J13" i="2"/>
  <c r="T30" i="1"/>
  <c r="T30" i="2"/>
  <c r="T30" i="12"/>
  <c r="F5" i="2"/>
  <c r="G5" i="2" s="1"/>
  <c r="F5" i="1"/>
  <c r="G5" i="1" s="1"/>
  <c r="P5" i="2"/>
  <c r="F5" i="12"/>
  <c r="P5" i="12"/>
  <c r="P5" i="1"/>
  <c r="T23" i="1"/>
  <c r="T23" i="12"/>
  <c r="T23" i="2"/>
  <c r="T28" i="1"/>
  <c r="T28" i="2"/>
  <c r="T28" i="12"/>
  <c r="T24" i="1"/>
  <c r="T24" i="2"/>
  <c r="T24" i="12"/>
  <c r="T20" i="1"/>
  <c r="T20" i="2"/>
  <c r="T20" i="12"/>
  <c r="J16" i="1"/>
  <c r="J16" i="12"/>
  <c r="J16" i="2"/>
  <c r="J17" i="1"/>
  <c r="J17" i="12"/>
  <c r="J17" i="2"/>
  <c r="T25" i="12"/>
  <c r="T25" i="1"/>
  <c r="T25" i="2"/>
  <c r="J19" i="1"/>
  <c r="J19" i="12"/>
  <c r="J19" i="2"/>
  <c r="T27" i="1"/>
  <c r="T27" i="12"/>
  <c r="T27" i="2"/>
  <c r="J26" i="1"/>
  <c r="J26" i="12"/>
  <c r="J26" i="2"/>
  <c r="J22" i="1"/>
  <c r="J22" i="12"/>
  <c r="J22" i="2"/>
  <c r="T18" i="1"/>
  <c r="T18" i="2"/>
  <c r="T18" i="12"/>
  <c r="J21" i="1"/>
  <c r="J21" i="12"/>
  <c r="J21" i="2"/>
  <c r="J29" i="1"/>
  <c r="J29" i="12"/>
  <c r="J29" i="2"/>
  <c r="T9" i="12"/>
  <c r="T9" i="1"/>
  <c r="T9" i="2"/>
  <c r="V30" i="1"/>
  <c r="V30" i="12"/>
  <c r="V30" i="2"/>
  <c r="V28" i="12"/>
  <c r="V28" i="1"/>
  <c r="V28" i="2"/>
  <c r="V26" i="1"/>
  <c r="V26" i="12"/>
  <c r="V26" i="2"/>
  <c r="V24" i="12"/>
  <c r="V24" i="1"/>
  <c r="V24" i="2"/>
  <c r="V22" i="1"/>
  <c r="V22" i="12"/>
  <c r="V22" i="2"/>
  <c r="V20" i="12"/>
  <c r="V20" i="1"/>
  <c r="V20" i="2"/>
  <c r="X16" i="1"/>
  <c r="X16" i="2"/>
  <c r="X16" i="12"/>
  <c r="T43" i="1"/>
  <c r="T43" i="12"/>
  <c r="T43" i="2"/>
  <c r="J41" i="1"/>
  <c r="J41" i="12"/>
  <c r="J41" i="2"/>
  <c r="J37" i="1"/>
  <c r="J37" i="12"/>
  <c r="J37" i="2"/>
  <c r="J9" i="1"/>
  <c r="J9" i="12"/>
  <c r="J9" i="2"/>
  <c r="J6" i="1"/>
  <c r="J6" i="2"/>
  <c r="J6" i="12"/>
  <c r="J10" i="1"/>
  <c r="J10" i="12"/>
  <c r="J10" i="2"/>
  <c r="J12" i="1"/>
  <c r="J12" i="12"/>
  <c r="J12" i="2"/>
  <c r="J30" i="1"/>
  <c r="J30" i="12"/>
  <c r="J30" i="2"/>
  <c r="J34" i="1"/>
  <c r="J34" i="12"/>
  <c r="J34" i="2"/>
  <c r="J36" i="1"/>
  <c r="J36" i="12"/>
  <c r="J36" i="2"/>
  <c r="T39" i="1"/>
  <c r="T39" i="12"/>
  <c r="T39" i="2"/>
  <c r="J42" i="1"/>
  <c r="J42" i="12"/>
  <c r="J42" i="2"/>
  <c r="E44" i="1"/>
  <c r="G9" i="1"/>
  <c r="P35" i="1"/>
  <c r="P35" i="2"/>
  <c r="F35" i="2"/>
  <c r="G35" i="2" s="1"/>
  <c r="P35" i="12"/>
  <c r="F35" i="1"/>
  <c r="G35" i="1" s="1"/>
  <c r="F35" i="12"/>
  <c r="G35" i="12" s="1"/>
  <c r="X33" i="1"/>
  <c r="X33" i="12"/>
  <c r="X33" i="2"/>
  <c r="P32" i="1"/>
  <c r="F32" i="2"/>
  <c r="G32" i="2" s="1"/>
  <c r="P32" i="12"/>
  <c r="P32" i="2"/>
  <c r="F32" i="1"/>
  <c r="G32" i="1" s="1"/>
  <c r="F32" i="12"/>
  <c r="F10" i="2"/>
  <c r="G10" i="2" s="1"/>
  <c r="P10" i="1"/>
  <c r="F10" i="1"/>
  <c r="G10" i="1" s="1"/>
  <c r="P10" i="2"/>
  <c r="F10" i="12"/>
  <c r="G10" i="12" s="1"/>
  <c r="P10" i="12"/>
  <c r="X5" i="1"/>
  <c r="X5" i="12"/>
  <c r="X5" i="2"/>
  <c r="T37" i="12"/>
  <c r="T37" i="1"/>
  <c r="T37" i="2"/>
  <c r="T13" i="12"/>
  <c r="T13" i="1"/>
  <c r="T13" i="2"/>
  <c r="T14" i="1"/>
  <c r="T14" i="2"/>
  <c r="T14" i="12"/>
  <c r="J23" i="1"/>
  <c r="J23" i="12"/>
  <c r="J23" i="2"/>
  <c r="J28" i="1"/>
  <c r="J28" i="12"/>
  <c r="J28" i="2"/>
  <c r="J24" i="1"/>
  <c r="J24" i="12"/>
  <c r="J24" i="2"/>
  <c r="J20" i="1"/>
  <c r="J20" i="12"/>
  <c r="J20" i="2"/>
  <c r="T16" i="1"/>
  <c r="T16" i="2"/>
  <c r="T16" i="12"/>
  <c r="T17" i="12"/>
  <c r="T17" i="1"/>
  <c r="T17" i="2"/>
  <c r="J25" i="1"/>
  <c r="J25" i="12"/>
  <c r="J25" i="2"/>
  <c r="T19" i="1"/>
  <c r="T19" i="12"/>
  <c r="T19" i="2"/>
  <c r="J27" i="1"/>
  <c r="J27" i="12"/>
  <c r="J27" i="2"/>
  <c r="T15" i="1"/>
  <c r="T15" i="12"/>
  <c r="T15" i="2"/>
  <c r="T26" i="1"/>
  <c r="T26" i="2"/>
  <c r="T26" i="12"/>
  <c r="T22" i="1"/>
  <c r="T22" i="2"/>
  <c r="T22" i="12"/>
  <c r="J18" i="1"/>
  <c r="J18" i="12"/>
  <c r="J18" i="2"/>
  <c r="T21" i="12"/>
  <c r="T21" i="1"/>
  <c r="T21" i="2"/>
  <c r="T29" i="12"/>
  <c r="T29" i="1"/>
  <c r="T29" i="2"/>
  <c r="T40" i="1"/>
  <c r="T40" i="2"/>
  <c r="T40" i="12"/>
  <c r="V29" i="1"/>
  <c r="V29" i="2"/>
  <c r="V29" i="12"/>
  <c r="V27" i="1"/>
  <c r="V27" i="2"/>
  <c r="V27" i="12"/>
  <c r="V25" i="1"/>
  <c r="V25" i="2"/>
  <c r="V25" i="12"/>
  <c r="V23" i="1"/>
  <c r="V23" i="2"/>
  <c r="V23" i="12"/>
  <c r="V21" i="1"/>
  <c r="V21" i="2"/>
  <c r="V21" i="12"/>
  <c r="X18" i="1"/>
  <c r="X18" i="2"/>
  <c r="X18" i="12"/>
  <c r="T44" i="1"/>
  <c r="T44" i="2"/>
  <c r="T44" i="12"/>
  <c r="T42" i="1"/>
  <c r="T42" i="2"/>
  <c r="T42" i="12"/>
  <c r="T38" i="1"/>
  <c r="T38" i="2"/>
  <c r="T38" i="12"/>
  <c r="J33" i="1"/>
  <c r="J33" i="12"/>
  <c r="J33" i="2"/>
  <c r="T7" i="1"/>
  <c r="T7" i="12"/>
  <c r="T7" i="2"/>
  <c r="J8" i="1"/>
  <c r="J8" i="12"/>
  <c r="J8" i="2"/>
  <c r="T10" i="1"/>
  <c r="T10" i="2"/>
  <c r="T10" i="12"/>
  <c r="J14" i="1"/>
  <c r="J14" i="12"/>
  <c r="J14" i="2"/>
  <c r="J32" i="1"/>
  <c r="J32" i="12"/>
  <c r="J32" i="2"/>
  <c r="T34" i="1"/>
  <c r="T34" i="2"/>
  <c r="T34" i="12"/>
  <c r="J38" i="1"/>
  <c r="J38" i="12"/>
  <c r="J38" i="2"/>
  <c r="J40" i="1"/>
  <c r="J40" i="12"/>
  <c r="J40" i="2"/>
  <c r="T6" i="2"/>
  <c r="T6" i="12"/>
  <c r="X6" i="2"/>
  <c r="L44" i="1"/>
  <c r="N8" i="1"/>
  <c r="N8" i="2"/>
  <c r="N9" i="1"/>
  <c r="N9" i="2"/>
  <c r="N10" i="1"/>
  <c r="N10" i="2"/>
  <c r="N12" i="1"/>
  <c r="N12" i="2"/>
  <c r="N13" i="1"/>
  <c r="N13" i="2"/>
  <c r="N15" i="1"/>
  <c r="N15" i="2"/>
  <c r="N17" i="1"/>
  <c r="N17" i="2"/>
  <c r="N19" i="1"/>
  <c r="N19" i="2"/>
  <c r="N21" i="1"/>
  <c r="N21" i="2"/>
  <c r="N23" i="1"/>
  <c r="N23" i="2"/>
  <c r="X25" i="1"/>
  <c r="X25" i="12"/>
  <c r="X25" i="2"/>
  <c r="F26" i="2"/>
  <c r="G26" i="2" s="1"/>
  <c r="P26" i="1"/>
  <c r="F26" i="1"/>
  <c r="G26" i="1" s="1"/>
  <c r="P26" i="2"/>
  <c r="F26" i="12"/>
  <c r="G26" i="12" s="1"/>
  <c r="P27" i="1"/>
  <c r="P27" i="2"/>
  <c r="F27" i="2"/>
  <c r="G27" i="2" s="1"/>
  <c r="F27" i="1"/>
  <c r="G27" i="1" s="1"/>
  <c r="F27" i="12"/>
  <c r="G27" i="12" s="1"/>
  <c r="N27" i="1"/>
  <c r="N27" i="2"/>
  <c r="X29" i="1"/>
  <c r="X29" i="12"/>
  <c r="X29" i="2"/>
  <c r="F30" i="2"/>
  <c r="G30" i="2" s="1"/>
  <c r="P30" i="12"/>
  <c r="P30" i="1"/>
  <c r="F30" i="1"/>
  <c r="G30" i="1" s="1"/>
  <c r="P30" i="2"/>
  <c r="F30" i="12"/>
  <c r="G30" i="12" s="1"/>
  <c r="F34" i="2"/>
  <c r="G34" i="2" s="1"/>
  <c r="P34" i="12"/>
  <c r="P34" i="1"/>
  <c r="F34" i="1"/>
  <c r="G34" i="1" s="1"/>
  <c r="P34" i="2"/>
  <c r="F34" i="12"/>
  <c r="X35" i="12"/>
  <c r="X35" i="1"/>
  <c r="X35" i="2"/>
  <c r="N35" i="1"/>
  <c r="N35" i="2"/>
  <c r="N35" i="12"/>
  <c r="V36" i="12"/>
  <c r="V36" i="1"/>
  <c r="V36" i="2"/>
  <c r="X43" i="1"/>
  <c r="X43" i="12"/>
  <c r="X43" i="2"/>
  <c r="V43" i="2"/>
  <c r="V43" i="1"/>
  <c r="V43" i="12"/>
  <c r="X42" i="2"/>
  <c r="X42" i="1"/>
  <c r="X42" i="12"/>
  <c r="V42" i="1"/>
  <c r="V42" i="12"/>
  <c r="V42" i="2"/>
  <c r="X41" i="1"/>
  <c r="X41" i="12"/>
  <c r="X41" i="2"/>
  <c r="V41" i="1"/>
  <c r="V41" i="2"/>
  <c r="V41" i="12"/>
  <c r="X40" i="1"/>
  <c r="X40" i="2"/>
  <c r="X40" i="12"/>
  <c r="V40" i="12"/>
  <c r="V40" i="1"/>
  <c r="V40" i="2"/>
  <c r="X39" i="12"/>
  <c r="X39" i="1"/>
  <c r="X39" i="2"/>
  <c r="V39" i="1"/>
  <c r="V39" i="2"/>
  <c r="V39" i="12"/>
  <c r="X38" i="1"/>
  <c r="X38" i="2"/>
  <c r="X38" i="12"/>
  <c r="V38" i="1"/>
  <c r="V38" i="12"/>
  <c r="V38" i="2"/>
  <c r="X37" i="1"/>
  <c r="X37" i="12"/>
  <c r="X37" i="2"/>
  <c r="V34" i="1"/>
  <c r="V34" i="12"/>
  <c r="V34" i="2"/>
  <c r="X34" i="1"/>
  <c r="X34" i="2"/>
  <c r="X34" i="12"/>
  <c r="V19" i="1"/>
  <c r="V19" i="2"/>
  <c r="V19" i="12"/>
  <c r="X14" i="1"/>
  <c r="X14" i="2"/>
  <c r="X14" i="12"/>
  <c r="X13" i="1"/>
  <c r="X13" i="12"/>
  <c r="X13" i="2"/>
  <c r="V17" i="1"/>
  <c r="V17" i="2"/>
  <c r="V17" i="12"/>
  <c r="X12" i="1"/>
  <c r="X12" i="2"/>
  <c r="X12" i="12"/>
  <c r="X11" i="12"/>
  <c r="X11" i="1"/>
  <c r="X11" i="2"/>
  <c r="X10" i="1"/>
  <c r="X10" i="2"/>
  <c r="X10" i="12"/>
  <c r="X9" i="1"/>
  <c r="X9" i="12"/>
  <c r="X9" i="2"/>
  <c r="X8" i="1"/>
  <c r="X8" i="2"/>
  <c r="X8" i="12"/>
  <c r="X7" i="12"/>
  <c r="X7" i="1"/>
  <c r="X7" i="2"/>
  <c r="T11" i="1"/>
  <c r="T11" i="12"/>
  <c r="T11" i="2"/>
  <c r="T8" i="1"/>
  <c r="T8" i="2"/>
  <c r="T8" i="12"/>
  <c r="T12" i="1"/>
  <c r="T12" i="2"/>
  <c r="T12" i="12"/>
  <c r="T32" i="1"/>
  <c r="T32" i="2"/>
  <c r="T32" i="12"/>
  <c r="T33" i="12"/>
  <c r="T33" i="1"/>
  <c r="T33" i="2"/>
  <c r="T35" i="1"/>
  <c r="T35" i="12"/>
  <c r="T35" i="2"/>
  <c r="T36" i="1"/>
  <c r="T36" i="2"/>
  <c r="T36" i="12"/>
  <c r="T41" i="12"/>
  <c r="T41" i="1"/>
  <c r="T41" i="2"/>
  <c r="J43" i="1"/>
  <c r="J43" i="12"/>
  <c r="J43" i="2"/>
  <c r="J39" i="1"/>
  <c r="J39" i="12"/>
  <c r="J39" i="2"/>
  <c r="J35" i="1"/>
  <c r="J35" i="12"/>
  <c r="J35" i="2"/>
  <c r="J31" i="1"/>
  <c r="J31" i="12"/>
  <c r="J31" i="2"/>
  <c r="J15" i="1"/>
  <c r="J15" i="12"/>
  <c r="J15" i="2"/>
  <c r="J11" i="1"/>
  <c r="J11" i="12"/>
  <c r="J11" i="2"/>
  <c r="J7" i="1"/>
  <c r="J7" i="12"/>
  <c r="J7" i="2"/>
  <c r="P6" i="1"/>
  <c r="F6" i="1"/>
  <c r="G6" i="1" s="1"/>
  <c r="P7" i="1"/>
  <c r="P7" i="2"/>
  <c r="F7" i="2"/>
  <c r="G7" i="2" s="1"/>
  <c r="F7" i="1"/>
  <c r="G7" i="1" s="1"/>
  <c r="F7" i="12"/>
  <c r="G7" i="12" s="1"/>
  <c r="V7" i="1"/>
  <c r="V7" i="2"/>
  <c r="V7" i="12"/>
  <c r="N7" i="1"/>
  <c r="N7" i="2"/>
  <c r="P8" i="1"/>
  <c r="F8" i="2"/>
  <c r="G8" i="2" s="1"/>
  <c r="P8" i="2"/>
  <c r="F8" i="1"/>
  <c r="G8" i="1" s="1"/>
  <c r="F8" i="12"/>
  <c r="G8" i="12" s="1"/>
  <c r="V8" i="12"/>
  <c r="V8" i="1"/>
  <c r="V8" i="2"/>
  <c r="V9" i="1"/>
  <c r="V9" i="2"/>
  <c r="V9" i="12"/>
  <c r="V10" i="1"/>
  <c r="V10" i="12"/>
  <c r="V10" i="2"/>
  <c r="P11" i="1"/>
  <c r="P11" i="2"/>
  <c r="F11" i="2"/>
  <c r="G11" i="2" s="1"/>
  <c r="F11" i="1"/>
  <c r="G11" i="1" s="1"/>
  <c r="F11" i="12"/>
  <c r="G11" i="12" s="1"/>
  <c r="V11" i="1"/>
  <c r="V11" i="2"/>
  <c r="V11" i="12"/>
  <c r="N11" i="1"/>
  <c r="N11" i="2"/>
  <c r="P12" i="1"/>
  <c r="F12" i="2"/>
  <c r="G12" i="2" s="1"/>
  <c r="P12" i="2"/>
  <c r="F12" i="1"/>
  <c r="G12" i="1" s="1"/>
  <c r="F12" i="12"/>
  <c r="G12" i="12" s="1"/>
  <c r="V12" i="12"/>
  <c r="V12" i="1"/>
  <c r="V12" i="2"/>
  <c r="P13" i="1"/>
  <c r="P13" i="2"/>
  <c r="F13" i="2"/>
  <c r="G13" i="2" s="1"/>
  <c r="F13" i="1"/>
  <c r="G13" i="1" s="1"/>
  <c r="F13" i="12"/>
  <c r="G13" i="12" s="1"/>
  <c r="P13" i="12"/>
  <c r="V13" i="1"/>
  <c r="V13" i="2"/>
  <c r="V13" i="12"/>
  <c r="F14" i="2"/>
  <c r="G14" i="2" s="1"/>
  <c r="P14" i="1"/>
  <c r="F14" i="1"/>
  <c r="G14" i="1" s="1"/>
  <c r="P14" i="2"/>
  <c r="F14" i="12"/>
  <c r="V14" i="1"/>
  <c r="V14" i="12"/>
  <c r="V14" i="2"/>
  <c r="N14" i="1"/>
  <c r="N14" i="2"/>
  <c r="P15" i="1"/>
  <c r="P15" i="2"/>
  <c r="F15" i="2"/>
  <c r="G15" i="2" s="1"/>
  <c r="F15" i="1"/>
  <c r="G15" i="1" s="1"/>
  <c r="F15" i="12"/>
  <c r="G15" i="12" s="1"/>
  <c r="V15" i="1"/>
  <c r="V15" i="2"/>
  <c r="V15" i="12"/>
  <c r="P16" i="1"/>
  <c r="F16" i="2"/>
  <c r="G16" i="2" s="1"/>
  <c r="P16" i="2"/>
  <c r="F16" i="1"/>
  <c r="G16" i="1" s="1"/>
  <c r="F16" i="12"/>
  <c r="G16" i="12" s="1"/>
  <c r="V16" i="12"/>
  <c r="V16" i="1"/>
  <c r="V16" i="2"/>
  <c r="N16" i="1"/>
  <c r="N16" i="2"/>
  <c r="P17" i="1"/>
  <c r="P17" i="2"/>
  <c r="F17" i="2"/>
  <c r="G17" i="2" s="1"/>
  <c r="F17" i="1"/>
  <c r="G17" i="1" s="1"/>
  <c r="F17" i="12"/>
  <c r="G17" i="12" s="1"/>
  <c r="X17" i="1"/>
  <c r="X17" i="12"/>
  <c r="X17" i="2"/>
  <c r="F18" i="2"/>
  <c r="G18" i="2" s="1"/>
  <c r="P18" i="1"/>
  <c r="F18" i="1"/>
  <c r="G18" i="1" s="1"/>
  <c r="P18" i="2"/>
  <c r="F18" i="12"/>
  <c r="G18" i="12" s="1"/>
  <c r="V18" i="1"/>
  <c r="V18" i="12"/>
  <c r="V18" i="2"/>
  <c r="N18" i="1"/>
  <c r="N18" i="2"/>
  <c r="P19" i="1"/>
  <c r="P19" i="2"/>
  <c r="F19" i="2"/>
  <c r="G19" i="2" s="1"/>
  <c r="F19" i="1"/>
  <c r="G19" i="1" s="1"/>
  <c r="F19" i="12"/>
  <c r="G19" i="12" s="1"/>
  <c r="X19" i="12"/>
  <c r="X19" i="1"/>
  <c r="X19" i="2"/>
  <c r="P20" i="1"/>
  <c r="F20" i="2"/>
  <c r="G20" i="2" s="1"/>
  <c r="P20" i="2"/>
  <c r="F20" i="1"/>
  <c r="G20" i="1" s="1"/>
  <c r="F20" i="12"/>
  <c r="G20" i="12" s="1"/>
  <c r="X20" i="1"/>
  <c r="X20" i="2"/>
  <c r="X20" i="12"/>
  <c r="N20" i="1"/>
  <c r="N20" i="2"/>
  <c r="P21" i="1"/>
  <c r="P21" i="2"/>
  <c r="F21" i="2"/>
  <c r="G21" i="2" s="1"/>
  <c r="F21" i="1"/>
  <c r="G21" i="1" s="1"/>
  <c r="F21" i="12"/>
  <c r="G21" i="12" s="1"/>
  <c r="X21" i="1"/>
  <c r="X21" i="12"/>
  <c r="X21" i="2"/>
  <c r="F22" i="2"/>
  <c r="G22" i="2" s="1"/>
  <c r="P22" i="1"/>
  <c r="F22" i="1"/>
  <c r="G22" i="1" s="1"/>
  <c r="P22" i="2"/>
  <c r="F22" i="12"/>
  <c r="G22" i="12" s="1"/>
  <c r="X22" i="1"/>
  <c r="X22" i="2"/>
  <c r="X22" i="12"/>
  <c r="N22" i="1"/>
  <c r="N22" i="2"/>
  <c r="P23" i="1"/>
  <c r="P23" i="2"/>
  <c r="F23" i="2"/>
  <c r="G23" i="2" s="1"/>
  <c r="F23" i="1"/>
  <c r="G23" i="1" s="1"/>
  <c r="F23" i="12"/>
  <c r="G23" i="12" s="1"/>
  <c r="X23" i="12"/>
  <c r="X23" i="1"/>
  <c r="X23" i="2"/>
  <c r="P24" i="1"/>
  <c r="F24" i="2"/>
  <c r="G24" i="2" s="1"/>
  <c r="P24" i="2"/>
  <c r="F24" i="1"/>
  <c r="G24" i="1" s="1"/>
  <c r="F24" i="12"/>
  <c r="G24" i="12" s="1"/>
  <c r="X24" i="1"/>
  <c r="X24" i="2"/>
  <c r="X24" i="12"/>
  <c r="N24" i="1"/>
  <c r="N24" i="2"/>
  <c r="P25" i="1"/>
  <c r="P25" i="2"/>
  <c r="F25" i="2"/>
  <c r="G25" i="2" s="1"/>
  <c r="F25" i="1"/>
  <c r="G25" i="1" s="1"/>
  <c r="F25" i="12"/>
  <c r="G25" i="12" s="1"/>
  <c r="N25" i="1"/>
  <c r="N25" i="2"/>
  <c r="X27" i="12"/>
  <c r="X27" i="1"/>
  <c r="X27" i="2"/>
  <c r="P28" i="1"/>
  <c r="F28" i="2"/>
  <c r="G28" i="2" s="1"/>
  <c r="P28" i="12"/>
  <c r="P28" i="2"/>
  <c r="F28" i="1"/>
  <c r="G28" i="1" s="1"/>
  <c r="F28" i="12"/>
  <c r="G28" i="12" s="1"/>
  <c r="P29" i="1"/>
  <c r="P29" i="2"/>
  <c r="F29" i="2"/>
  <c r="G29" i="2" s="1"/>
  <c r="P29" i="12"/>
  <c r="F29" i="1"/>
  <c r="G29" i="1" s="1"/>
  <c r="F29" i="12"/>
  <c r="G29" i="12" s="1"/>
  <c r="N29" i="1"/>
  <c r="N29" i="2"/>
  <c r="N29" i="12"/>
  <c r="N34" i="1"/>
  <c r="N34" i="2"/>
  <c r="N34" i="12"/>
  <c r="V35" i="1"/>
  <c r="V35" i="2"/>
  <c r="V35" i="12"/>
  <c r="X36" i="1"/>
  <c r="X36" i="2"/>
  <c r="X36" i="12"/>
  <c r="P40" i="1"/>
  <c r="F40" i="2"/>
  <c r="G40" i="2" s="1"/>
  <c r="P40" i="12"/>
  <c r="P40" i="2"/>
  <c r="F40" i="1"/>
  <c r="G40" i="1" s="1"/>
  <c r="F40" i="12"/>
  <c r="G40" i="12" s="1"/>
  <c r="X26" i="1"/>
  <c r="X26" i="2"/>
  <c r="N26" i="1"/>
  <c r="N26" i="2"/>
  <c r="X28" i="1"/>
  <c r="X28" i="2"/>
  <c r="N28" i="1"/>
  <c r="N28" i="2"/>
  <c r="X30" i="1"/>
  <c r="X30" i="2"/>
  <c r="N30" i="1"/>
  <c r="N30" i="2"/>
  <c r="V31" i="1"/>
  <c r="V31" i="2"/>
  <c r="X32" i="1"/>
  <c r="X32" i="2"/>
  <c r="N32" i="1"/>
  <c r="N32" i="2"/>
  <c r="V33" i="1"/>
  <c r="V33" i="2"/>
  <c r="P37" i="1"/>
  <c r="P37" i="2"/>
  <c r="F37" i="2"/>
  <c r="G37" i="2" s="1"/>
  <c r="P37" i="12"/>
  <c r="V37" i="1"/>
  <c r="V37" i="2"/>
  <c r="F38" i="2"/>
  <c r="G38" i="2" s="1"/>
  <c r="P38" i="12"/>
  <c r="N38" i="1"/>
  <c r="N38" i="2"/>
  <c r="P41" i="1"/>
  <c r="P41" i="2"/>
  <c r="F41" i="2"/>
  <c r="G41" i="2" s="1"/>
  <c r="P41" i="12"/>
  <c r="F42" i="2"/>
  <c r="G42" i="2" s="1"/>
  <c r="P42" i="12"/>
  <c r="N42" i="1"/>
  <c r="N42" i="2"/>
  <c r="N37" i="12"/>
  <c r="N33" i="12"/>
  <c r="N31" i="12"/>
  <c r="N41" i="12"/>
  <c r="F42" i="12"/>
  <c r="G42" i="12" s="1"/>
  <c r="F38" i="12"/>
  <c r="G38" i="12" s="1"/>
  <c r="X32" i="12"/>
  <c r="V31" i="12"/>
  <c r="X28" i="12"/>
  <c r="N43" i="2"/>
  <c r="P42" i="2"/>
  <c r="N39" i="2"/>
  <c r="P38" i="2"/>
  <c r="V32" i="2"/>
  <c r="X31" i="2"/>
  <c r="N31" i="2"/>
  <c r="F42" i="1"/>
  <c r="G42" i="1" s="1"/>
  <c r="F38" i="1"/>
  <c r="G38" i="1" s="1"/>
  <c r="P42" i="1"/>
  <c r="V32" i="1"/>
  <c r="H49" i="21"/>
  <c r="N36" i="1"/>
  <c r="N36" i="2"/>
  <c r="P39" i="1"/>
  <c r="P39" i="2"/>
  <c r="F39" i="2"/>
  <c r="G39" i="2" s="1"/>
  <c r="P39" i="12"/>
  <c r="N40" i="1"/>
  <c r="N40" i="2"/>
  <c r="P43" i="2"/>
  <c r="F43" i="2"/>
  <c r="G43" i="2" s="1"/>
  <c r="P43" i="12"/>
  <c r="N38" i="12"/>
  <c r="N36" i="12"/>
  <c r="N32" i="12"/>
  <c r="N30" i="12"/>
  <c r="N28" i="12"/>
  <c r="N42" i="12"/>
  <c r="N40" i="12"/>
  <c r="F43" i="12"/>
  <c r="G43" i="12" s="1"/>
  <c r="F41" i="12"/>
  <c r="G41" i="12" s="1"/>
  <c r="F39" i="12"/>
  <c r="G39" i="12" s="1"/>
  <c r="F37" i="12"/>
  <c r="G37" i="12" s="1"/>
  <c r="V37" i="12"/>
  <c r="V33" i="12"/>
  <c r="X30" i="12"/>
  <c r="X26" i="12"/>
  <c r="N41" i="2"/>
  <c r="N37" i="2"/>
  <c r="N33" i="2"/>
  <c r="F43" i="1"/>
  <c r="G43" i="1" s="1"/>
  <c r="F41" i="1"/>
  <c r="G41" i="1" s="1"/>
  <c r="F39" i="1"/>
  <c r="G39" i="1" s="1"/>
  <c r="F37" i="1"/>
  <c r="G37" i="1" s="1"/>
  <c r="P38" i="1"/>
  <c r="X31" i="1"/>
  <c r="H32" i="21"/>
  <c r="E34" i="12" s="1"/>
  <c r="G34" i="12" s="1"/>
  <c r="G32" i="12" l="1"/>
  <c r="G9" i="12"/>
  <c r="F42" i="21"/>
  <c r="H29" i="21" s="1"/>
  <c r="E31" i="12" s="1"/>
  <c r="G31" i="12" s="1"/>
  <c r="H3" i="21"/>
  <c r="E5" i="12" s="1"/>
  <c r="G5" i="12" s="1"/>
  <c r="G44" i="2"/>
  <c r="H5" i="2" a="1"/>
  <c r="G14" i="12"/>
  <c r="H5" i="1" a="1"/>
  <c r="G44" i="1"/>
  <c r="E44" i="12" l="1"/>
  <c r="G44" i="12"/>
  <c r="H5" i="12" a="1"/>
  <c r="H36" i="12" s="1"/>
  <c r="I36" i="12" s="1"/>
  <c r="H42" i="21"/>
  <c r="H50" i="21" s="1"/>
  <c r="H5" i="1"/>
  <c r="H9" i="1"/>
  <c r="I9" i="1" s="1"/>
  <c r="H13" i="1"/>
  <c r="I13" i="1" s="1"/>
  <c r="H17" i="1"/>
  <c r="I17" i="1" s="1"/>
  <c r="H21" i="1"/>
  <c r="I21" i="1" s="1"/>
  <c r="H25" i="1"/>
  <c r="I25" i="1" s="1"/>
  <c r="H29" i="1"/>
  <c r="I29" i="1" s="1"/>
  <c r="H33" i="1"/>
  <c r="I33" i="1" s="1"/>
  <c r="H37" i="1"/>
  <c r="I37" i="1" s="1"/>
  <c r="H41" i="1"/>
  <c r="I41" i="1" s="1"/>
  <c r="H42" i="1"/>
  <c r="I42" i="1" s="1"/>
  <c r="H34" i="1"/>
  <c r="I34" i="1" s="1"/>
  <c r="H26" i="1"/>
  <c r="I26" i="1" s="1"/>
  <c r="H18" i="1"/>
  <c r="I18" i="1" s="1"/>
  <c r="H10" i="1"/>
  <c r="I10" i="1" s="1"/>
  <c r="H40" i="1"/>
  <c r="I40" i="1" s="1"/>
  <c r="H32" i="1"/>
  <c r="I32" i="1" s="1"/>
  <c r="H24" i="1"/>
  <c r="I24" i="1" s="1"/>
  <c r="H16" i="1"/>
  <c r="I16" i="1" s="1"/>
  <c r="H8" i="1"/>
  <c r="I8" i="1" s="1"/>
  <c r="H7" i="1"/>
  <c r="I7" i="1" s="1"/>
  <c r="H11" i="1"/>
  <c r="I11" i="1" s="1"/>
  <c r="H15" i="1"/>
  <c r="I15" i="1" s="1"/>
  <c r="H19" i="1"/>
  <c r="I19" i="1" s="1"/>
  <c r="H23" i="1"/>
  <c r="I23" i="1" s="1"/>
  <c r="H27" i="1"/>
  <c r="I27" i="1" s="1"/>
  <c r="H31" i="1"/>
  <c r="I31" i="1" s="1"/>
  <c r="H35" i="1"/>
  <c r="I35" i="1" s="1"/>
  <c r="H39" i="1"/>
  <c r="I39" i="1" s="1"/>
  <c r="H43" i="1"/>
  <c r="I43" i="1" s="1"/>
  <c r="H38" i="1"/>
  <c r="I38" i="1" s="1"/>
  <c r="H30" i="1"/>
  <c r="I30" i="1" s="1"/>
  <c r="H22" i="1"/>
  <c r="I22" i="1" s="1"/>
  <c r="H14" i="1"/>
  <c r="I14" i="1" s="1"/>
  <c r="H6" i="1"/>
  <c r="I6" i="1" s="1"/>
  <c r="H36" i="1"/>
  <c r="I36" i="1" s="1"/>
  <c r="H28" i="1"/>
  <c r="I28" i="1" s="1"/>
  <c r="H20" i="1"/>
  <c r="I20" i="1" s="1"/>
  <c r="H12" i="1"/>
  <c r="I12" i="1" s="1"/>
  <c r="H27" i="2"/>
  <c r="I27" i="2" s="1"/>
  <c r="H23" i="2"/>
  <c r="I23" i="2" s="1"/>
  <c r="H18" i="2"/>
  <c r="I18" i="2" s="1"/>
  <c r="H36" i="2"/>
  <c r="I36" i="2" s="1"/>
  <c r="H5" i="2"/>
  <c r="H9" i="2"/>
  <c r="I9" i="2" s="1"/>
  <c r="H10" i="2"/>
  <c r="I10" i="2" s="1"/>
  <c r="H41" i="2"/>
  <c r="I41" i="2" s="1"/>
  <c r="H11" i="2"/>
  <c r="I11" i="2" s="1"/>
  <c r="H7" i="2"/>
  <c r="I7" i="2" s="1"/>
  <c r="H22" i="2"/>
  <c r="I22" i="2" s="1"/>
  <c r="H20" i="2"/>
  <c r="I20" i="2" s="1"/>
  <c r="H25" i="2"/>
  <c r="I25" i="2" s="1"/>
  <c r="H42" i="2"/>
  <c r="I42" i="2" s="1"/>
  <c r="H14" i="2"/>
  <c r="I14" i="2" s="1"/>
  <c r="H16" i="2"/>
  <c r="I16" i="2" s="1"/>
  <c r="H21" i="2"/>
  <c r="I21" i="2" s="1"/>
  <c r="H35" i="2"/>
  <c r="I35" i="2" s="1"/>
  <c r="H31" i="2"/>
  <c r="I31" i="2" s="1"/>
  <c r="H34" i="2"/>
  <c r="I34" i="2" s="1"/>
  <c r="H6" i="2"/>
  <c r="I6" i="2" s="1"/>
  <c r="H12" i="2"/>
  <c r="I12" i="2" s="1"/>
  <c r="H17" i="2"/>
  <c r="I17" i="2" s="1"/>
  <c r="H26" i="2"/>
  <c r="I26" i="2" s="1"/>
  <c r="H40" i="2"/>
  <c r="I40" i="2" s="1"/>
  <c r="H8" i="2"/>
  <c r="I8" i="2" s="1"/>
  <c r="H13" i="2"/>
  <c r="I13" i="2" s="1"/>
  <c r="H37" i="2"/>
  <c r="I37" i="2" s="1"/>
  <c r="H19" i="2"/>
  <c r="I19" i="2" s="1"/>
  <c r="H38" i="2"/>
  <c r="I38" i="2" s="1"/>
  <c r="H33" i="2"/>
  <c r="I33" i="2" s="1"/>
  <c r="H30" i="2"/>
  <c r="I30" i="2" s="1"/>
  <c r="H29" i="2"/>
  <c r="I29" i="2" s="1"/>
  <c r="H32" i="2"/>
  <c r="I32" i="2" s="1"/>
  <c r="H43" i="2"/>
  <c r="I43" i="2" s="1"/>
  <c r="H15" i="2"/>
  <c r="I15" i="2" s="1"/>
  <c r="H28" i="2"/>
  <c r="I28" i="2" s="1"/>
  <c r="H39" i="2"/>
  <c r="I39" i="2" s="1"/>
  <c r="H24" i="2"/>
  <c r="I24" i="2" s="1"/>
  <c r="H5" i="12" l="1"/>
  <c r="I5" i="12" s="1"/>
  <c r="H10" i="12"/>
  <c r="I10" i="12" s="1"/>
  <c r="H32" i="12"/>
  <c r="I32" i="12" s="1"/>
  <c r="K32" i="12" s="1"/>
  <c r="H27" i="12"/>
  <c r="I27" i="12" s="1"/>
  <c r="H6" i="12"/>
  <c r="I6" i="12" s="1"/>
  <c r="K6" i="12" s="1"/>
  <c r="H7" i="12"/>
  <c r="I7" i="12" s="1"/>
  <c r="H41" i="12"/>
  <c r="I41" i="12" s="1"/>
  <c r="K41" i="12" s="1"/>
  <c r="H16" i="12"/>
  <c r="I16" i="12" s="1"/>
  <c r="H34" i="12"/>
  <c r="I34" i="12" s="1"/>
  <c r="K34" i="12" s="1"/>
  <c r="H43" i="12"/>
  <c r="I43" i="12" s="1"/>
  <c r="H21" i="12"/>
  <c r="I21" i="12" s="1"/>
  <c r="K21" i="12" s="1"/>
  <c r="H33" i="12"/>
  <c r="I33" i="12" s="1"/>
  <c r="H13" i="12"/>
  <c r="I13" i="12" s="1"/>
  <c r="K13" i="12" s="1"/>
  <c r="H31" i="12"/>
  <c r="I31" i="12" s="1"/>
  <c r="H24" i="12"/>
  <c r="I24" i="12" s="1"/>
  <c r="K24" i="12" s="1"/>
  <c r="H29" i="12"/>
  <c r="I29" i="12" s="1"/>
  <c r="H39" i="12"/>
  <c r="I39" i="12" s="1"/>
  <c r="K39" i="12" s="1"/>
  <c r="H25" i="12"/>
  <c r="I25" i="12" s="1"/>
  <c r="H35" i="12"/>
  <c r="I35" i="12" s="1"/>
  <c r="K35" i="12" s="1"/>
  <c r="H20" i="12"/>
  <c r="I20" i="12" s="1"/>
  <c r="H23" i="12"/>
  <c r="I23" i="12" s="1"/>
  <c r="H14" i="12"/>
  <c r="I14" i="12" s="1"/>
  <c r="H17" i="12"/>
  <c r="I17" i="12" s="1"/>
  <c r="H9" i="12"/>
  <c r="I9" i="12" s="1"/>
  <c r="H28" i="12"/>
  <c r="I28" i="12" s="1"/>
  <c r="H42" i="12"/>
  <c r="I42" i="12" s="1"/>
  <c r="H37" i="12"/>
  <c r="I37" i="12" s="1"/>
  <c r="H11" i="12"/>
  <c r="I11" i="12" s="1"/>
  <c r="H38" i="12"/>
  <c r="I38" i="12" s="1"/>
  <c r="H12" i="12"/>
  <c r="I12" i="12" s="1"/>
  <c r="H15" i="12"/>
  <c r="I15" i="12" s="1"/>
  <c r="H26" i="12"/>
  <c r="I26" i="12" s="1"/>
  <c r="H30" i="12"/>
  <c r="I30" i="12" s="1"/>
  <c r="H40" i="12"/>
  <c r="I40" i="12" s="1"/>
  <c r="H8" i="12"/>
  <c r="I8" i="12" s="1"/>
  <c r="H19" i="12"/>
  <c r="I19" i="12" s="1"/>
  <c r="H18" i="12"/>
  <c r="I18" i="12" s="1"/>
  <c r="H22" i="12"/>
  <c r="I22" i="12" s="1"/>
  <c r="K10" i="12"/>
  <c r="K27" i="12"/>
  <c r="K7" i="12"/>
  <c r="K16" i="12"/>
  <c r="K23" i="12"/>
  <c r="K14" i="12"/>
  <c r="K17" i="12"/>
  <c r="K9" i="12"/>
  <c r="K28" i="12"/>
  <c r="K42" i="12"/>
  <c r="K37" i="12"/>
  <c r="K11" i="12"/>
  <c r="K38" i="12"/>
  <c r="K12" i="12"/>
  <c r="K15" i="12"/>
  <c r="K26" i="12"/>
  <c r="K30" i="12"/>
  <c r="K40" i="12"/>
  <c r="K8" i="12"/>
  <c r="K19" i="12"/>
  <c r="K18" i="12"/>
  <c r="K22" i="12"/>
  <c r="K36" i="12"/>
  <c r="K24" i="2"/>
  <c r="K28" i="2"/>
  <c r="K43" i="2"/>
  <c r="K29" i="2"/>
  <c r="K33" i="2"/>
  <c r="K19" i="2"/>
  <c r="K13" i="2"/>
  <c r="K40" i="2"/>
  <c r="K17" i="2"/>
  <c r="K6" i="2"/>
  <c r="K31" i="2"/>
  <c r="K21" i="2"/>
  <c r="K14" i="2"/>
  <c r="K25" i="2"/>
  <c r="K22" i="2"/>
  <c r="K11" i="2"/>
  <c r="K10" i="2"/>
  <c r="I5" i="2"/>
  <c r="H44" i="2"/>
  <c r="K18" i="2"/>
  <c r="K27" i="2"/>
  <c r="K20" i="1"/>
  <c r="K36" i="1"/>
  <c r="K14" i="1"/>
  <c r="K30" i="1"/>
  <c r="K43" i="1"/>
  <c r="K35" i="1"/>
  <c r="K27" i="1"/>
  <c r="K19" i="1"/>
  <c r="K11" i="1"/>
  <c r="K8" i="1"/>
  <c r="K24" i="1"/>
  <c r="K40" i="1"/>
  <c r="K18" i="1"/>
  <c r="K34" i="1"/>
  <c r="K41" i="1"/>
  <c r="K33" i="1"/>
  <c r="K25" i="1"/>
  <c r="K17" i="1"/>
  <c r="K9" i="1"/>
  <c r="K43" i="12"/>
  <c r="K33" i="12"/>
  <c r="K31" i="12"/>
  <c r="K29" i="12"/>
  <c r="K25" i="12"/>
  <c r="K20" i="12"/>
  <c r="K39" i="2"/>
  <c r="K15" i="2"/>
  <c r="K32" i="2"/>
  <c r="K30" i="2"/>
  <c r="K38" i="2"/>
  <c r="K37" i="2"/>
  <c r="K8" i="2"/>
  <c r="K26" i="2"/>
  <c r="K12" i="2"/>
  <c r="K34" i="2"/>
  <c r="K35" i="2"/>
  <c r="K16" i="2"/>
  <c r="K42" i="2"/>
  <c r="K20" i="2"/>
  <c r="K7" i="2"/>
  <c r="K41" i="2"/>
  <c r="K9" i="2"/>
  <c r="K36" i="2"/>
  <c r="K23" i="2"/>
  <c r="K12" i="1"/>
  <c r="K28" i="1"/>
  <c r="K6" i="1"/>
  <c r="K22" i="1"/>
  <c r="K38" i="1"/>
  <c r="K39" i="1"/>
  <c r="K31" i="1"/>
  <c r="K23" i="1"/>
  <c r="K15" i="1"/>
  <c r="K7" i="1"/>
  <c r="K16" i="1"/>
  <c r="K32" i="1"/>
  <c r="K10" i="1"/>
  <c r="K26" i="1"/>
  <c r="K42" i="1"/>
  <c r="K37" i="1"/>
  <c r="K29" i="1"/>
  <c r="K21" i="1"/>
  <c r="K13" i="1"/>
  <c r="H44" i="1"/>
  <c r="I5" i="1"/>
  <c r="H44" i="12" l="1"/>
  <c r="I44" i="1"/>
  <c r="K5" i="1"/>
  <c r="K44" i="1" s="1"/>
  <c r="M44" i="1" s="1"/>
  <c r="I44" i="12"/>
  <c r="K5" i="12"/>
  <c r="K44" i="12" s="1"/>
  <c r="M44" i="12" s="1"/>
  <c r="I44" i="2"/>
  <c r="K5" i="2"/>
  <c r="K44" i="2" s="1"/>
  <c r="M44" i="2" s="1"/>
  <c r="O15" i="2" l="1"/>
  <c r="Q15" i="2" s="1"/>
  <c r="O6" i="2"/>
  <c r="Q6" i="2" s="1"/>
  <c r="O35" i="2"/>
  <c r="Q35" i="2" s="1"/>
  <c r="O7" i="2"/>
  <c r="Q7" i="2" s="1"/>
  <c r="O17" i="2"/>
  <c r="Q17" i="2" s="1"/>
  <c r="O39" i="2"/>
  <c r="Q39" i="2" s="1"/>
  <c r="O29" i="2"/>
  <c r="Q29" i="2" s="1"/>
  <c r="O10" i="2"/>
  <c r="Q10" i="2" s="1"/>
  <c r="O18" i="2"/>
  <c r="Q18" i="2" s="1"/>
  <c r="O26" i="2"/>
  <c r="Q26" i="2" s="1"/>
  <c r="O22" i="2"/>
  <c r="Q22" i="2" s="1"/>
  <c r="O16" i="2"/>
  <c r="Q16" i="2" s="1"/>
  <c r="O40" i="2"/>
  <c r="Q40" i="2" s="1"/>
  <c r="O28" i="2"/>
  <c r="Q28" i="2" s="1"/>
  <c r="O42" i="2"/>
  <c r="Q42" i="2" s="1"/>
  <c r="O5" i="2"/>
  <c r="O14" i="2"/>
  <c r="Q14" i="2" s="1"/>
  <c r="O30" i="2"/>
  <c r="Q30" i="2" s="1"/>
  <c r="O32" i="2"/>
  <c r="Q32" i="2" s="1"/>
  <c r="O12" i="2"/>
  <c r="Q12" i="2" s="1"/>
  <c r="O38" i="2"/>
  <c r="Q38" i="2" s="1"/>
  <c r="O19" i="2"/>
  <c r="Q19" i="2" s="1"/>
  <c r="O8" i="2"/>
  <c r="Q8" i="2" s="1"/>
  <c r="O24" i="2"/>
  <c r="Q24" i="2" s="1"/>
  <c r="O36" i="2"/>
  <c r="Q36" i="2" s="1"/>
  <c r="O41" i="2"/>
  <c r="Q41" i="2" s="1"/>
  <c r="O20" i="2"/>
  <c r="Q20" i="2" s="1"/>
  <c r="O34" i="2"/>
  <c r="Q34" i="2" s="1"/>
  <c r="O43" i="2"/>
  <c r="Q43" i="2" s="1"/>
  <c r="O27" i="2"/>
  <c r="Q27" i="2" s="1"/>
  <c r="O11" i="2"/>
  <c r="Q11" i="2" s="1"/>
  <c r="O37" i="2"/>
  <c r="Q37" i="2" s="1"/>
  <c r="O21" i="2"/>
  <c r="Q21" i="2" s="1"/>
  <c r="O33" i="2"/>
  <c r="Q33" i="2" s="1"/>
  <c r="O23" i="2"/>
  <c r="Q23" i="2" s="1"/>
  <c r="O25" i="2"/>
  <c r="Q25" i="2" s="1"/>
  <c r="O9" i="2"/>
  <c r="Q9" i="2" s="1"/>
  <c r="O31" i="2"/>
  <c r="Q31" i="2" s="1"/>
  <c r="O13" i="2"/>
  <c r="Q13" i="2" s="1"/>
  <c r="O10" i="1"/>
  <c r="Q10" i="1" s="1"/>
  <c r="O18" i="1"/>
  <c r="Q18" i="1" s="1"/>
  <c r="O26" i="1"/>
  <c r="Q26" i="1" s="1"/>
  <c r="O16" i="1"/>
  <c r="Q16" i="1" s="1"/>
  <c r="O30" i="1"/>
  <c r="Q30" i="1" s="1"/>
  <c r="O38" i="1"/>
  <c r="Q38" i="1" s="1"/>
  <c r="O12" i="1"/>
  <c r="Q12" i="1" s="1"/>
  <c r="O28" i="1"/>
  <c r="Q28" i="1" s="1"/>
  <c r="O36" i="1"/>
  <c r="Q36" i="1" s="1"/>
  <c r="O40" i="1"/>
  <c r="Q40" i="1" s="1"/>
  <c r="O35" i="1"/>
  <c r="Q35" i="1" s="1"/>
  <c r="O27" i="1"/>
  <c r="Q27" i="1" s="1"/>
  <c r="O11" i="1"/>
  <c r="Q11" i="1" s="1"/>
  <c r="O37" i="1"/>
  <c r="Q37" i="1" s="1"/>
  <c r="O23" i="1"/>
  <c r="Q23" i="1" s="1"/>
  <c r="O7" i="1"/>
  <c r="Q7" i="1" s="1"/>
  <c r="O25" i="1"/>
  <c r="Q25" i="1" s="1"/>
  <c r="O17" i="1"/>
  <c r="Q17" i="1" s="1"/>
  <c r="O9" i="1"/>
  <c r="Q9" i="1" s="1"/>
  <c r="O6" i="1"/>
  <c r="Q6" i="1" s="1"/>
  <c r="O14" i="1"/>
  <c r="Q14" i="1" s="1"/>
  <c r="O22" i="1"/>
  <c r="Q22" i="1" s="1"/>
  <c r="O8" i="1"/>
  <c r="Q8" i="1" s="1"/>
  <c r="O24" i="1"/>
  <c r="Q24" i="1" s="1"/>
  <c r="O34" i="1"/>
  <c r="Q34" i="1" s="1"/>
  <c r="O43" i="1"/>
  <c r="Q43" i="1" s="1"/>
  <c r="O20" i="1"/>
  <c r="Q20" i="1" s="1"/>
  <c r="O32" i="1"/>
  <c r="Q32" i="1" s="1"/>
  <c r="O41" i="1"/>
  <c r="Q41" i="1" s="1"/>
  <c r="O39" i="1"/>
  <c r="Q39" i="1" s="1"/>
  <c r="O31" i="1"/>
  <c r="Q31" i="1" s="1"/>
  <c r="O19" i="1"/>
  <c r="Q19" i="1" s="1"/>
  <c r="O42" i="1"/>
  <c r="Q42" i="1" s="1"/>
  <c r="O33" i="1"/>
  <c r="Q33" i="1" s="1"/>
  <c r="O15" i="1"/>
  <c r="Q15" i="1" s="1"/>
  <c r="O29" i="1"/>
  <c r="Q29" i="1" s="1"/>
  <c r="O21" i="1"/>
  <c r="Q21" i="1" s="1"/>
  <c r="O13" i="1"/>
  <c r="Q13" i="1" s="1"/>
  <c r="O5" i="1"/>
  <c r="O16" i="12"/>
  <c r="Q16" i="12" s="1"/>
  <c r="O38" i="12"/>
  <c r="Q38" i="12" s="1"/>
  <c r="O31" i="12"/>
  <c r="Q31" i="12" s="1"/>
  <c r="O32" i="12"/>
  <c r="Q32" i="12" s="1"/>
  <c r="O10" i="12"/>
  <c r="Q10" i="12" s="1"/>
  <c r="O9" i="12"/>
  <c r="Q9" i="12" s="1"/>
  <c r="O22" i="12"/>
  <c r="Q22" i="12" s="1"/>
  <c r="O29" i="12"/>
  <c r="Q29" i="12" s="1"/>
  <c r="O34" i="12"/>
  <c r="Q34" i="12" s="1"/>
  <c r="O26" i="12"/>
  <c r="Q26" i="12" s="1"/>
  <c r="O7" i="12"/>
  <c r="Q7" i="12" s="1"/>
  <c r="O20" i="12"/>
  <c r="Q20" i="12" s="1"/>
  <c r="O6" i="12"/>
  <c r="Q6" i="12" s="1"/>
  <c r="O36" i="12"/>
  <c r="Q36" i="12" s="1"/>
  <c r="O14" i="12"/>
  <c r="Q14" i="12" s="1"/>
  <c r="O27" i="12"/>
  <c r="Q27" i="12" s="1"/>
  <c r="O39" i="12"/>
  <c r="Q39" i="12" s="1"/>
  <c r="O42" i="12"/>
  <c r="Q42" i="12" s="1"/>
  <c r="O41" i="12"/>
  <c r="Q41" i="12" s="1"/>
  <c r="O19" i="12"/>
  <c r="Q19" i="12" s="1"/>
  <c r="O13" i="12"/>
  <c r="Q13" i="12" s="1"/>
  <c r="O11" i="12"/>
  <c r="Q11" i="12" s="1"/>
  <c r="O33" i="12"/>
  <c r="Q33" i="12" s="1"/>
  <c r="O23" i="12"/>
  <c r="Q23" i="12" s="1"/>
  <c r="O25" i="12"/>
  <c r="Q25" i="12" s="1"/>
  <c r="O35" i="12"/>
  <c r="Q35" i="12" s="1"/>
  <c r="O37" i="12"/>
  <c r="Q37" i="12" s="1"/>
  <c r="O28" i="12"/>
  <c r="Q28" i="12" s="1"/>
  <c r="O15" i="12"/>
  <c r="Q15" i="12" s="1"/>
  <c r="O12" i="12"/>
  <c r="Q12" i="12" s="1"/>
  <c r="O18" i="12"/>
  <c r="Q18" i="12" s="1"/>
  <c r="O40" i="12"/>
  <c r="Q40" i="12" s="1"/>
  <c r="O17" i="12"/>
  <c r="Q17" i="12" s="1"/>
  <c r="O30" i="12"/>
  <c r="Q30" i="12" s="1"/>
  <c r="O21" i="12"/>
  <c r="Q21" i="12" s="1"/>
  <c r="O8" i="12"/>
  <c r="Q8" i="12" s="1"/>
  <c r="O43" i="12"/>
  <c r="Q43" i="12" s="1"/>
  <c r="O24" i="12"/>
  <c r="Q24" i="12" s="1"/>
  <c r="O5" i="12"/>
  <c r="Q5" i="12" l="1"/>
  <c r="O44" i="12"/>
  <c r="Q5" i="1"/>
  <c r="O44" i="1"/>
  <c r="O44" i="2"/>
  <c r="Q5" i="2"/>
  <c r="R5" i="2" l="1" a="1"/>
  <c r="Q44" i="2"/>
  <c r="Q44" i="1"/>
  <c r="R5" i="1" a="1"/>
  <c r="Q44" i="12"/>
  <c r="R5" i="12" a="1"/>
  <c r="R36" i="12" l="1"/>
  <c r="S36" i="12" s="1"/>
  <c r="R28" i="12"/>
  <c r="S28" i="12" s="1"/>
  <c r="R20" i="12"/>
  <c r="S20" i="12" s="1"/>
  <c r="R12" i="12"/>
  <c r="S12" i="12" s="1"/>
  <c r="R41" i="12"/>
  <c r="S41" i="12" s="1"/>
  <c r="R33" i="12"/>
  <c r="S33" i="12" s="1"/>
  <c r="R25" i="12"/>
  <c r="S25" i="12" s="1"/>
  <c r="R17" i="12"/>
  <c r="S17" i="12" s="1"/>
  <c r="R9" i="12"/>
  <c r="S9" i="12" s="1"/>
  <c r="R32" i="12"/>
  <c r="S32" i="12" s="1"/>
  <c r="R16" i="12"/>
  <c r="S16" i="12" s="1"/>
  <c r="R40" i="12"/>
  <c r="S40" i="12" s="1"/>
  <c r="R24" i="12"/>
  <c r="S24" i="12" s="1"/>
  <c r="R8" i="12"/>
  <c r="S8" i="12" s="1"/>
  <c r="R31" i="12"/>
  <c r="S31" i="12" s="1"/>
  <c r="R15" i="12"/>
  <c r="S15" i="12" s="1"/>
  <c r="R6" i="12"/>
  <c r="S6" i="12" s="1"/>
  <c r="R35" i="12"/>
  <c r="S35" i="12" s="1"/>
  <c r="R11" i="12"/>
  <c r="S11" i="12" s="1"/>
  <c r="R34" i="12"/>
  <c r="S34" i="12" s="1"/>
  <c r="R18" i="12"/>
  <c r="S18" i="12" s="1"/>
  <c r="R37" i="12"/>
  <c r="S37" i="12" s="1"/>
  <c r="R21" i="12"/>
  <c r="S21" i="12" s="1"/>
  <c r="R38" i="12"/>
  <c r="S38" i="12" s="1"/>
  <c r="R19" i="12"/>
  <c r="S19" i="12" s="1"/>
  <c r="R14" i="12"/>
  <c r="S14" i="12" s="1"/>
  <c r="R23" i="12"/>
  <c r="S23" i="12" s="1"/>
  <c r="R43" i="12"/>
  <c r="S43" i="12" s="1"/>
  <c r="R5" i="12"/>
  <c r="R42" i="12"/>
  <c r="S42" i="12" s="1"/>
  <c r="R26" i="12"/>
  <c r="S26" i="12" s="1"/>
  <c r="R10" i="12"/>
  <c r="S10" i="12" s="1"/>
  <c r="R29" i="12"/>
  <c r="S29" i="12" s="1"/>
  <c r="R13" i="12"/>
  <c r="S13" i="12" s="1"/>
  <c r="R22" i="12"/>
  <c r="S22" i="12" s="1"/>
  <c r="R30" i="12"/>
  <c r="S30" i="12" s="1"/>
  <c r="R39" i="12"/>
  <c r="S39" i="12" s="1"/>
  <c r="R7" i="12"/>
  <c r="S7" i="12" s="1"/>
  <c r="R27" i="12"/>
  <c r="S27" i="12" s="1"/>
  <c r="R12" i="1"/>
  <c r="S12" i="1" s="1"/>
  <c r="R16" i="1"/>
  <c r="S16" i="1" s="1"/>
  <c r="R20" i="1"/>
  <c r="S20" i="1" s="1"/>
  <c r="R24" i="1"/>
  <c r="S24" i="1" s="1"/>
  <c r="R28" i="1"/>
  <c r="S28" i="1" s="1"/>
  <c r="R32" i="1"/>
  <c r="S32" i="1" s="1"/>
  <c r="R36" i="1"/>
  <c r="S36" i="1" s="1"/>
  <c r="R40" i="1"/>
  <c r="S40" i="1" s="1"/>
  <c r="R41" i="1"/>
  <c r="S41" i="1" s="1"/>
  <c r="R37" i="1"/>
  <c r="S37" i="1" s="1"/>
  <c r="R33" i="1"/>
  <c r="S33" i="1" s="1"/>
  <c r="R29" i="1"/>
  <c r="S29" i="1" s="1"/>
  <c r="R25" i="1"/>
  <c r="S25" i="1" s="1"/>
  <c r="R21" i="1"/>
  <c r="S21" i="1" s="1"/>
  <c r="R17" i="1"/>
  <c r="S17" i="1" s="1"/>
  <c r="R13" i="1"/>
  <c r="S13" i="1" s="1"/>
  <c r="R7" i="1"/>
  <c r="S7" i="1" s="1"/>
  <c r="R5" i="1"/>
  <c r="S5" i="1" s="1"/>
  <c r="R6" i="1"/>
  <c r="S6" i="1" s="1"/>
  <c r="R10" i="1"/>
  <c r="S10" i="1" s="1"/>
  <c r="R14" i="1"/>
  <c r="S14" i="1" s="1"/>
  <c r="R18" i="1"/>
  <c r="S18" i="1" s="1"/>
  <c r="R22" i="1"/>
  <c r="S22" i="1" s="1"/>
  <c r="R26" i="1"/>
  <c r="S26" i="1" s="1"/>
  <c r="R30" i="1"/>
  <c r="S30" i="1" s="1"/>
  <c r="R34" i="1"/>
  <c r="S34" i="1" s="1"/>
  <c r="R38" i="1"/>
  <c r="S38" i="1" s="1"/>
  <c r="R42" i="1"/>
  <c r="S42" i="1" s="1"/>
  <c r="R43" i="1"/>
  <c r="S43" i="1" s="1"/>
  <c r="R39" i="1"/>
  <c r="S39" i="1" s="1"/>
  <c r="R35" i="1"/>
  <c r="S35" i="1" s="1"/>
  <c r="R31" i="1"/>
  <c r="S31" i="1" s="1"/>
  <c r="R27" i="1"/>
  <c r="S27" i="1" s="1"/>
  <c r="R23" i="1"/>
  <c r="S23" i="1" s="1"/>
  <c r="R19" i="1"/>
  <c r="S19" i="1" s="1"/>
  <c r="R15" i="1"/>
  <c r="S15" i="1" s="1"/>
  <c r="R11" i="1"/>
  <c r="S11" i="1" s="1"/>
  <c r="R9" i="1"/>
  <c r="S9" i="1" s="1"/>
  <c r="R8" i="1"/>
  <c r="R35" i="2"/>
  <c r="S35" i="2" s="1"/>
  <c r="R38" i="2"/>
  <c r="S38" i="2" s="1"/>
  <c r="R17" i="2"/>
  <c r="S17" i="2" s="1"/>
  <c r="R24" i="2"/>
  <c r="S24" i="2" s="1"/>
  <c r="R29" i="2"/>
  <c r="S29" i="2" s="1"/>
  <c r="R42" i="2"/>
  <c r="S42" i="2" s="1"/>
  <c r="R34" i="2"/>
  <c r="S34" i="2" s="1"/>
  <c r="R26" i="2"/>
  <c r="S26" i="2" s="1"/>
  <c r="R18" i="2"/>
  <c r="S18" i="2" s="1"/>
  <c r="R10" i="2"/>
  <c r="S10" i="2" s="1"/>
  <c r="R39" i="2"/>
  <c r="S39" i="2" s="1"/>
  <c r="R31" i="2"/>
  <c r="S31" i="2" s="1"/>
  <c r="R23" i="2"/>
  <c r="S23" i="2" s="1"/>
  <c r="R15" i="2"/>
  <c r="S15" i="2" s="1"/>
  <c r="R7" i="2"/>
  <c r="S7" i="2" s="1"/>
  <c r="R32" i="2"/>
  <c r="S32" i="2" s="1"/>
  <c r="R16" i="2"/>
  <c r="S16" i="2" s="1"/>
  <c r="R41" i="2"/>
  <c r="S41" i="2" s="1"/>
  <c r="R25" i="2"/>
  <c r="S25" i="2" s="1"/>
  <c r="R9" i="2"/>
  <c r="S9" i="2" s="1"/>
  <c r="R30" i="2"/>
  <c r="S30" i="2" s="1"/>
  <c r="R14" i="2"/>
  <c r="S14" i="2" s="1"/>
  <c r="R37" i="2"/>
  <c r="S37" i="2" s="1"/>
  <c r="R21" i="2"/>
  <c r="S21" i="2" s="1"/>
  <c r="R36" i="2"/>
  <c r="S36" i="2" s="1"/>
  <c r="R28" i="2"/>
  <c r="S28" i="2" s="1"/>
  <c r="R20" i="2"/>
  <c r="S20" i="2" s="1"/>
  <c r="R12" i="2"/>
  <c r="S12" i="2" s="1"/>
  <c r="R43" i="2"/>
  <c r="S43" i="2" s="1"/>
  <c r="R27" i="2"/>
  <c r="S27" i="2" s="1"/>
  <c r="R19" i="2"/>
  <c r="S19" i="2" s="1"/>
  <c r="R11" i="2"/>
  <c r="S11" i="2" s="1"/>
  <c r="R22" i="2"/>
  <c r="S22" i="2" s="1"/>
  <c r="R6" i="2"/>
  <c r="S6" i="2" s="1"/>
  <c r="R33" i="2"/>
  <c r="S33" i="2" s="1"/>
  <c r="R40" i="2"/>
  <c r="S40" i="2" s="1"/>
  <c r="R8" i="2"/>
  <c r="S8" i="2" s="1"/>
  <c r="R13" i="2"/>
  <c r="S13" i="2" s="1"/>
  <c r="R5" i="2"/>
  <c r="R44" i="2" l="1"/>
  <c r="S5" i="2"/>
  <c r="G32" i="4"/>
  <c r="Y33" i="2"/>
  <c r="J32" i="4" s="1"/>
  <c r="U33" i="2"/>
  <c r="H32" i="4" s="1"/>
  <c r="W33" i="2"/>
  <c r="I32" i="4" s="1"/>
  <c r="G21" i="4"/>
  <c r="U22" i="2"/>
  <c r="H21" i="4" s="1"/>
  <c r="Y22" i="2"/>
  <c r="J21" i="4" s="1"/>
  <c r="W22" i="2"/>
  <c r="I21" i="4" s="1"/>
  <c r="W43" i="2"/>
  <c r="I42" i="4" s="1"/>
  <c r="G42" i="4"/>
  <c r="Y43" i="2"/>
  <c r="J42" i="4" s="1"/>
  <c r="U43" i="2"/>
  <c r="H42" i="4" s="1"/>
  <c r="W36" i="2"/>
  <c r="I35" i="4" s="1"/>
  <c r="G35" i="4"/>
  <c r="Y36" i="2"/>
  <c r="J35" i="4" s="1"/>
  <c r="U36" i="2"/>
  <c r="H35" i="4" s="1"/>
  <c r="U30" i="2"/>
  <c r="H29" i="4" s="1"/>
  <c r="Y30" i="2"/>
  <c r="J29" i="4" s="1"/>
  <c r="G29" i="4"/>
  <c r="W30" i="2"/>
  <c r="I29" i="4" s="1"/>
  <c r="G15" i="4"/>
  <c r="Y16" i="2"/>
  <c r="J15" i="4" s="1"/>
  <c r="W16" i="2"/>
  <c r="I15" i="4" s="1"/>
  <c r="U16" i="2"/>
  <c r="H15" i="4" s="1"/>
  <c r="G22" i="4"/>
  <c r="Y23" i="2"/>
  <c r="J22" i="4" s="1"/>
  <c r="W23" i="2"/>
  <c r="I22" i="4" s="1"/>
  <c r="U23" i="2"/>
  <c r="H22" i="4" s="1"/>
  <c r="G17" i="4"/>
  <c r="W18" i="2"/>
  <c r="I17" i="4" s="1"/>
  <c r="Y18" i="2"/>
  <c r="J17" i="4" s="1"/>
  <c r="U18" i="2"/>
  <c r="H17" i="4" s="1"/>
  <c r="G12" i="4"/>
  <c r="Y13" i="2"/>
  <c r="J12" i="4" s="1"/>
  <c r="W13" i="2"/>
  <c r="I12" i="4" s="1"/>
  <c r="U13" i="2"/>
  <c r="H12" i="4" s="1"/>
  <c r="W40" i="2"/>
  <c r="I39" i="4" s="1"/>
  <c r="Y40" i="2"/>
  <c r="J39" i="4" s="1"/>
  <c r="U40" i="2"/>
  <c r="H39" i="4" s="1"/>
  <c r="G39" i="4"/>
  <c r="G5" i="4"/>
  <c r="Y6" i="2"/>
  <c r="J5" i="4" s="1"/>
  <c r="W6" i="2"/>
  <c r="I5" i="4" s="1"/>
  <c r="U6" i="2"/>
  <c r="H5" i="4" s="1"/>
  <c r="W11" i="2"/>
  <c r="I10" i="4" s="1"/>
  <c r="G10" i="4"/>
  <c r="Y11" i="2"/>
  <c r="J10" i="4" s="1"/>
  <c r="U11" i="2"/>
  <c r="H10" i="4" s="1"/>
  <c r="G26" i="4"/>
  <c r="U27" i="2"/>
  <c r="H26" i="4" s="1"/>
  <c r="Y27" i="2"/>
  <c r="J26" i="4" s="1"/>
  <c r="W27" i="2"/>
  <c r="I26" i="4" s="1"/>
  <c r="G11" i="4"/>
  <c r="W12" i="2"/>
  <c r="I11" i="4" s="1"/>
  <c r="Y12" i="2"/>
  <c r="J11" i="4" s="1"/>
  <c r="U12" i="2"/>
  <c r="H11" i="4" s="1"/>
  <c r="G27" i="4"/>
  <c r="W28" i="2"/>
  <c r="I27" i="4" s="1"/>
  <c r="U28" i="2"/>
  <c r="H27" i="4" s="1"/>
  <c r="Y28" i="2"/>
  <c r="J27" i="4" s="1"/>
  <c r="G20" i="4"/>
  <c r="Y21" i="2"/>
  <c r="J20" i="4" s="1"/>
  <c r="U21" i="2"/>
  <c r="H20" i="4" s="1"/>
  <c r="W21" i="2"/>
  <c r="I20" i="4" s="1"/>
  <c r="U14" i="2"/>
  <c r="H13" i="4" s="1"/>
  <c r="W14" i="2"/>
  <c r="I13" i="4" s="1"/>
  <c r="G13" i="4"/>
  <c r="Y14" i="2"/>
  <c r="J13" i="4" s="1"/>
  <c r="G8" i="4"/>
  <c r="Y9" i="2"/>
  <c r="J8" i="4" s="1"/>
  <c r="W9" i="2"/>
  <c r="I8" i="4" s="1"/>
  <c r="U9" i="2"/>
  <c r="H8" i="4" s="1"/>
  <c r="G40" i="4"/>
  <c r="W41" i="2"/>
  <c r="I40" i="4" s="1"/>
  <c r="U41" i="2"/>
  <c r="H40" i="4" s="1"/>
  <c r="Y41" i="2"/>
  <c r="J40" i="4" s="1"/>
  <c r="G31" i="4"/>
  <c r="Y32" i="2"/>
  <c r="J31" i="4" s="1"/>
  <c r="U32" i="2"/>
  <c r="H31" i="4" s="1"/>
  <c r="W32" i="2"/>
  <c r="I31" i="4" s="1"/>
  <c r="U15" i="2"/>
  <c r="H14" i="4" s="1"/>
  <c r="G14" i="4"/>
  <c r="Y15" i="2"/>
  <c r="J14" i="4" s="1"/>
  <c r="W15" i="2"/>
  <c r="I14" i="4" s="1"/>
  <c r="G30" i="4"/>
  <c r="U31" i="2"/>
  <c r="H30" i="4" s="1"/>
  <c r="Y31" i="2"/>
  <c r="J30" i="4" s="1"/>
  <c r="W31" i="2"/>
  <c r="I30" i="4" s="1"/>
  <c r="U10" i="2"/>
  <c r="H9" i="4" s="1"/>
  <c r="Y10" i="2"/>
  <c r="J9" i="4" s="1"/>
  <c r="G9" i="4"/>
  <c r="W10" i="2"/>
  <c r="I9" i="4" s="1"/>
  <c r="G25" i="4"/>
  <c r="U26" i="2"/>
  <c r="H25" i="4" s="1"/>
  <c r="W26" i="2"/>
  <c r="I25" i="4" s="1"/>
  <c r="Y26" i="2"/>
  <c r="J25" i="4" s="1"/>
  <c r="W42" i="2"/>
  <c r="I41" i="4" s="1"/>
  <c r="G41" i="4"/>
  <c r="Y42" i="2"/>
  <c r="J41" i="4" s="1"/>
  <c r="U42" i="2"/>
  <c r="H41" i="4" s="1"/>
  <c r="G23" i="4"/>
  <c r="Y24" i="2"/>
  <c r="J23" i="4" s="1"/>
  <c r="U24" i="2"/>
  <c r="H23" i="4" s="1"/>
  <c r="W24" i="2"/>
  <c r="I23" i="4" s="1"/>
  <c r="U38" i="2"/>
  <c r="H37" i="4" s="1"/>
  <c r="Y38" i="2"/>
  <c r="J37" i="4" s="1"/>
  <c r="W38" i="2"/>
  <c r="I37" i="4" s="1"/>
  <c r="G37" i="4"/>
  <c r="R44" i="1"/>
  <c r="S8" i="1"/>
  <c r="C10" i="20"/>
  <c r="C10" i="4"/>
  <c r="K10" i="4" s="1"/>
  <c r="W11" i="1"/>
  <c r="U11" i="1"/>
  <c r="Y11" i="1"/>
  <c r="C18" i="20"/>
  <c r="C18" i="4"/>
  <c r="W19" i="1"/>
  <c r="U19" i="1"/>
  <c r="Y19" i="1"/>
  <c r="C26" i="20"/>
  <c r="C26" i="4"/>
  <c r="W27" i="1"/>
  <c r="U27" i="1"/>
  <c r="Y27" i="1"/>
  <c r="C34" i="20"/>
  <c r="C34" i="4"/>
  <c r="U35" i="1"/>
  <c r="W35" i="1"/>
  <c r="Y35" i="1"/>
  <c r="C42" i="20"/>
  <c r="C42" i="4"/>
  <c r="K42" i="4" s="1"/>
  <c r="U43" i="1"/>
  <c r="W43" i="1"/>
  <c r="Y43" i="1"/>
  <c r="C37" i="20"/>
  <c r="C37" i="4"/>
  <c r="K37" i="4" s="1"/>
  <c r="U38" i="1"/>
  <c r="W38" i="1"/>
  <c r="Y38" i="1"/>
  <c r="C29" i="20"/>
  <c r="C29" i="4"/>
  <c r="U30" i="1"/>
  <c r="W30" i="1"/>
  <c r="Y30" i="1"/>
  <c r="C21" i="20"/>
  <c r="C21" i="4"/>
  <c r="K21" i="4" s="1"/>
  <c r="U22" i="1"/>
  <c r="W22" i="1"/>
  <c r="Y22" i="1"/>
  <c r="C13" i="20"/>
  <c r="C13" i="4"/>
  <c r="U14" i="1"/>
  <c r="W14" i="1"/>
  <c r="Y14" i="1"/>
  <c r="C5" i="20"/>
  <c r="C5" i="4"/>
  <c r="K5" i="4" s="1"/>
  <c r="W6" i="1"/>
  <c r="U6" i="1"/>
  <c r="Y6" i="1"/>
  <c r="C6" i="20"/>
  <c r="C6" i="4"/>
  <c r="W7" i="1"/>
  <c r="U7" i="1"/>
  <c r="Y7" i="1"/>
  <c r="C16" i="20"/>
  <c r="C16" i="4"/>
  <c r="W17" i="1"/>
  <c r="U17" i="1"/>
  <c r="Y17" i="1"/>
  <c r="C24" i="20"/>
  <c r="C24" i="4"/>
  <c r="W25" i="1"/>
  <c r="U25" i="1"/>
  <c r="Y25" i="1"/>
  <c r="C32" i="20"/>
  <c r="C32" i="4"/>
  <c r="K32" i="4" s="1"/>
  <c r="W33" i="1"/>
  <c r="U33" i="1"/>
  <c r="Y33" i="1"/>
  <c r="C40" i="20"/>
  <c r="C40" i="4"/>
  <c r="W41" i="1"/>
  <c r="U41" i="1"/>
  <c r="Y41" i="1"/>
  <c r="C35" i="20"/>
  <c r="C35" i="4"/>
  <c r="K35" i="4" s="1"/>
  <c r="U36" i="1"/>
  <c r="W36" i="1"/>
  <c r="Y36" i="1"/>
  <c r="C27" i="20"/>
  <c r="C27" i="4"/>
  <c r="W28" i="1"/>
  <c r="U28" i="1"/>
  <c r="Y28" i="1"/>
  <c r="C19" i="20"/>
  <c r="C19" i="4"/>
  <c r="W20" i="1"/>
  <c r="U20" i="1"/>
  <c r="Y20" i="1"/>
  <c r="C11" i="20"/>
  <c r="C11" i="4"/>
  <c r="U12" i="1"/>
  <c r="W12" i="1"/>
  <c r="Y12" i="1"/>
  <c r="U7" i="12"/>
  <c r="H6" i="20" s="1"/>
  <c r="W7" i="12"/>
  <c r="I6" i="20" s="1"/>
  <c r="G6" i="20"/>
  <c r="Y7" i="12"/>
  <c r="J6" i="20" s="1"/>
  <c r="U30" i="12"/>
  <c r="H29" i="20" s="1"/>
  <c r="Y30" i="12"/>
  <c r="J29" i="20" s="1"/>
  <c r="G29" i="20"/>
  <c r="W30" i="12"/>
  <c r="I29" i="20" s="1"/>
  <c r="Y13" i="12"/>
  <c r="J12" i="20" s="1"/>
  <c r="G12" i="20"/>
  <c r="W13" i="12"/>
  <c r="I12" i="20" s="1"/>
  <c r="U13" i="12"/>
  <c r="H12" i="20" s="1"/>
  <c r="W10" i="12"/>
  <c r="I9" i="20" s="1"/>
  <c r="G9" i="20"/>
  <c r="U10" i="12"/>
  <c r="H9" i="20" s="1"/>
  <c r="Y10" i="12"/>
  <c r="J9" i="20" s="1"/>
  <c r="Y42" i="12"/>
  <c r="J41" i="20" s="1"/>
  <c r="G41" i="20"/>
  <c r="U42" i="12"/>
  <c r="H41" i="20" s="1"/>
  <c r="W42" i="12"/>
  <c r="I41" i="20" s="1"/>
  <c r="W43" i="12"/>
  <c r="I42" i="20" s="1"/>
  <c r="G42" i="20"/>
  <c r="U43" i="12"/>
  <c r="H42" i="20" s="1"/>
  <c r="Y43" i="12"/>
  <c r="J42" i="20" s="1"/>
  <c r="W14" i="12"/>
  <c r="I13" i="20" s="1"/>
  <c r="U14" i="12"/>
  <c r="H13" i="20" s="1"/>
  <c r="Y14" i="12"/>
  <c r="J13" i="20" s="1"/>
  <c r="G13" i="20"/>
  <c r="Y38" i="12"/>
  <c r="J37" i="20" s="1"/>
  <c r="G37" i="20"/>
  <c r="U38" i="12"/>
  <c r="H37" i="20" s="1"/>
  <c r="W38" i="12"/>
  <c r="I37" i="20" s="1"/>
  <c r="Y37" i="12"/>
  <c r="J36" i="20" s="1"/>
  <c r="G36" i="20"/>
  <c r="W37" i="12"/>
  <c r="I36" i="20" s="1"/>
  <c r="U37" i="12"/>
  <c r="H36" i="20" s="1"/>
  <c r="U34" i="12"/>
  <c r="H33" i="20" s="1"/>
  <c r="G33" i="20"/>
  <c r="W34" i="12"/>
  <c r="I33" i="20" s="1"/>
  <c r="Y34" i="12"/>
  <c r="J33" i="20" s="1"/>
  <c r="U35" i="12"/>
  <c r="H34" i="20" s="1"/>
  <c r="G34" i="20"/>
  <c r="Y35" i="12"/>
  <c r="J34" i="20" s="1"/>
  <c r="W35" i="12"/>
  <c r="I34" i="20" s="1"/>
  <c r="G14" i="20"/>
  <c r="U15" i="12"/>
  <c r="H14" i="20" s="1"/>
  <c r="Y15" i="12"/>
  <c r="J14" i="20" s="1"/>
  <c r="W15" i="12"/>
  <c r="I14" i="20" s="1"/>
  <c r="Y8" i="12"/>
  <c r="J7" i="20" s="1"/>
  <c r="W8" i="12"/>
  <c r="I7" i="20" s="1"/>
  <c r="U8" i="12"/>
  <c r="H7" i="20" s="1"/>
  <c r="G7" i="20"/>
  <c r="Y40" i="12"/>
  <c r="J39" i="20" s="1"/>
  <c r="G39" i="20"/>
  <c r="U40" i="12"/>
  <c r="H39" i="20" s="1"/>
  <c r="W40" i="12"/>
  <c r="I39" i="20" s="1"/>
  <c r="Y32" i="12"/>
  <c r="J31" i="20" s="1"/>
  <c r="G31" i="20"/>
  <c r="W32" i="12"/>
  <c r="I31" i="20" s="1"/>
  <c r="U32" i="12"/>
  <c r="H31" i="20" s="1"/>
  <c r="Y17" i="12"/>
  <c r="J16" i="20" s="1"/>
  <c r="G16" i="20"/>
  <c r="U17" i="12"/>
  <c r="H16" i="20" s="1"/>
  <c r="W17" i="12"/>
  <c r="I16" i="20" s="1"/>
  <c r="Y33" i="12"/>
  <c r="J32" i="20" s="1"/>
  <c r="G32" i="20"/>
  <c r="W33" i="12"/>
  <c r="I32" i="20" s="1"/>
  <c r="U33" i="12"/>
  <c r="H32" i="20" s="1"/>
  <c r="W12" i="12"/>
  <c r="I11" i="20" s="1"/>
  <c r="U12" i="12"/>
  <c r="H11" i="20" s="1"/>
  <c r="Y12" i="12"/>
  <c r="J11" i="20" s="1"/>
  <c r="G11" i="20"/>
  <c r="U28" i="12"/>
  <c r="H27" i="20" s="1"/>
  <c r="G27" i="20"/>
  <c r="W28" i="12"/>
  <c r="I27" i="20" s="1"/>
  <c r="Y28" i="12"/>
  <c r="J27" i="20" s="1"/>
  <c r="G7" i="4"/>
  <c r="U8" i="2"/>
  <c r="H7" i="4" s="1"/>
  <c r="W8" i="2"/>
  <c r="I7" i="4" s="1"/>
  <c r="Y8" i="2"/>
  <c r="J7" i="4" s="1"/>
  <c r="U19" i="2"/>
  <c r="H18" i="4" s="1"/>
  <c r="W19" i="2"/>
  <c r="I18" i="4" s="1"/>
  <c r="G18" i="4"/>
  <c r="Y19" i="2"/>
  <c r="J18" i="4" s="1"/>
  <c r="Y20" i="2"/>
  <c r="J19" i="4" s="1"/>
  <c r="G19" i="4"/>
  <c r="U20" i="2"/>
  <c r="H19" i="4" s="1"/>
  <c r="W20" i="2"/>
  <c r="I19" i="4" s="1"/>
  <c r="G36" i="4"/>
  <c r="Y37" i="2"/>
  <c r="J36" i="4" s="1"/>
  <c r="U37" i="2"/>
  <c r="H36" i="4" s="1"/>
  <c r="W37" i="2"/>
  <c r="I36" i="4" s="1"/>
  <c r="W25" i="2"/>
  <c r="I24" i="4" s="1"/>
  <c r="G24" i="4"/>
  <c r="Y25" i="2"/>
  <c r="J24" i="4" s="1"/>
  <c r="U25" i="2"/>
  <c r="H24" i="4" s="1"/>
  <c r="W7" i="2"/>
  <c r="I6" i="4" s="1"/>
  <c r="G6" i="4"/>
  <c r="Y7" i="2"/>
  <c r="J6" i="4" s="1"/>
  <c r="U7" i="2"/>
  <c r="H6" i="4" s="1"/>
  <c r="U39" i="2"/>
  <c r="H38" i="4" s="1"/>
  <c r="Y39" i="2"/>
  <c r="J38" i="4" s="1"/>
  <c r="G38" i="4"/>
  <c r="W39" i="2"/>
  <c r="I38" i="4" s="1"/>
  <c r="G33" i="4"/>
  <c r="W34" i="2"/>
  <c r="I33" i="4" s="1"/>
  <c r="Y34" i="2"/>
  <c r="J33" i="4" s="1"/>
  <c r="U34" i="2"/>
  <c r="H33" i="4" s="1"/>
  <c r="U29" i="2"/>
  <c r="H28" i="4" s="1"/>
  <c r="Y29" i="2"/>
  <c r="J28" i="4" s="1"/>
  <c r="W29" i="2"/>
  <c r="I28" i="4" s="1"/>
  <c r="G28" i="4"/>
  <c r="G16" i="4"/>
  <c r="Y17" i="2"/>
  <c r="J16" i="4" s="1"/>
  <c r="W17" i="2"/>
  <c r="I16" i="4" s="1"/>
  <c r="U17" i="2"/>
  <c r="H16" i="4" s="1"/>
  <c r="U35" i="2"/>
  <c r="H34" i="4" s="1"/>
  <c r="G34" i="4"/>
  <c r="Y35" i="2"/>
  <c r="J34" i="4" s="1"/>
  <c r="W35" i="2"/>
  <c r="I34" i="4" s="1"/>
  <c r="C8" i="20"/>
  <c r="C8" i="4"/>
  <c r="K8" i="4" s="1"/>
  <c r="W9" i="1"/>
  <c r="U9" i="1"/>
  <c r="Y9" i="1"/>
  <c r="C14" i="20"/>
  <c r="K14" i="20" s="1"/>
  <c r="C14" i="4"/>
  <c r="K14" i="4" s="1"/>
  <c r="W15" i="1"/>
  <c r="U15" i="1"/>
  <c r="Y15" i="1"/>
  <c r="C22" i="20"/>
  <c r="C22" i="4"/>
  <c r="K22" i="4" s="1"/>
  <c r="W23" i="1"/>
  <c r="U23" i="1"/>
  <c r="Y23" i="1"/>
  <c r="C30" i="20"/>
  <c r="C30" i="4"/>
  <c r="W31" i="1"/>
  <c r="U31" i="1"/>
  <c r="Y31" i="1"/>
  <c r="C38" i="20"/>
  <c r="C38" i="4"/>
  <c r="K38" i="4" s="1"/>
  <c r="U39" i="1"/>
  <c r="W39" i="1"/>
  <c r="Y39" i="1"/>
  <c r="C41" i="20"/>
  <c r="K41" i="20" s="1"/>
  <c r="C41" i="4"/>
  <c r="K41" i="4" s="1"/>
  <c r="W42" i="1"/>
  <c r="U42" i="1"/>
  <c r="Y42" i="1"/>
  <c r="C33" i="20"/>
  <c r="C33" i="4"/>
  <c r="K33" i="4" s="1"/>
  <c r="U34" i="1"/>
  <c r="W34" i="1"/>
  <c r="Y34" i="1"/>
  <c r="C25" i="20"/>
  <c r="C25" i="4"/>
  <c r="W26" i="1"/>
  <c r="U26" i="1"/>
  <c r="Y26" i="1"/>
  <c r="C17" i="20"/>
  <c r="C17" i="4"/>
  <c r="K17" i="4" s="1"/>
  <c r="U18" i="1"/>
  <c r="W18" i="1"/>
  <c r="Y18" i="1"/>
  <c r="C9" i="20"/>
  <c r="K9" i="20" s="1"/>
  <c r="C9" i="4"/>
  <c r="W10" i="1"/>
  <c r="U10" i="1"/>
  <c r="Y10" i="1"/>
  <c r="C4" i="20"/>
  <c r="Y5" i="1"/>
  <c r="W5" i="1"/>
  <c r="S44" i="1"/>
  <c r="C43" i="4" s="1"/>
  <c r="C4" i="4"/>
  <c r="U5" i="1"/>
  <c r="C12" i="20"/>
  <c r="C12" i="4"/>
  <c r="K12" i="4" s="1"/>
  <c r="U13" i="1"/>
  <c r="W13" i="1"/>
  <c r="Y13" i="1"/>
  <c r="C20" i="20"/>
  <c r="C20" i="4"/>
  <c r="W21" i="1"/>
  <c r="U21" i="1"/>
  <c r="Y21" i="1"/>
  <c r="C28" i="20"/>
  <c r="C28" i="4"/>
  <c r="K28" i="4" s="1"/>
  <c r="U29" i="1"/>
  <c r="W29" i="1"/>
  <c r="Y29" i="1"/>
  <c r="C36" i="20"/>
  <c r="K36" i="20" s="1"/>
  <c r="C36" i="4"/>
  <c r="K36" i="4" s="1"/>
  <c r="W37" i="1"/>
  <c r="U37" i="1"/>
  <c r="Y37" i="1"/>
  <c r="C39" i="20"/>
  <c r="C39" i="4"/>
  <c r="K39" i="4" s="1"/>
  <c r="W40" i="1"/>
  <c r="U40" i="1"/>
  <c r="Y40" i="1"/>
  <c r="C31" i="20"/>
  <c r="K31" i="20" s="1"/>
  <c r="C31" i="4"/>
  <c r="U32" i="1"/>
  <c r="W32" i="1"/>
  <c r="Y32" i="1"/>
  <c r="C23" i="20"/>
  <c r="C23" i="4"/>
  <c r="K23" i="4" s="1"/>
  <c r="W24" i="1"/>
  <c r="U24" i="1"/>
  <c r="Y24" i="1"/>
  <c r="C15" i="20"/>
  <c r="C15" i="4"/>
  <c r="U16" i="1"/>
  <c r="W16" i="1"/>
  <c r="Y16" i="1"/>
  <c r="G26" i="20"/>
  <c r="Y27" i="12"/>
  <c r="J26" i="20" s="1"/>
  <c r="W27" i="12"/>
  <c r="I26" i="20" s="1"/>
  <c r="U27" i="12"/>
  <c r="H26" i="20" s="1"/>
  <c r="W39" i="12"/>
  <c r="I38" i="20" s="1"/>
  <c r="G38" i="20"/>
  <c r="U39" i="12"/>
  <c r="H38" i="20" s="1"/>
  <c r="Y39" i="12"/>
  <c r="J38" i="20" s="1"/>
  <c r="U22" i="12"/>
  <c r="H21" i="20" s="1"/>
  <c r="G21" i="20"/>
  <c r="W22" i="12"/>
  <c r="I21" i="20" s="1"/>
  <c r="Y22" i="12"/>
  <c r="J21" i="20" s="1"/>
  <c r="Y29" i="12"/>
  <c r="J28" i="20" s="1"/>
  <c r="W29" i="12"/>
  <c r="I28" i="20" s="1"/>
  <c r="U29" i="12"/>
  <c r="H28" i="20" s="1"/>
  <c r="G28" i="20"/>
  <c r="U26" i="12"/>
  <c r="H25" i="20" s="1"/>
  <c r="W26" i="12"/>
  <c r="I25" i="20" s="1"/>
  <c r="G25" i="20"/>
  <c r="Y26" i="12"/>
  <c r="J25" i="20" s="1"/>
  <c r="R44" i="12"/>
  <c r="S5" i="12"/>
  <c r="Y23" i="12"/>
  <c r="J22" i="20" s="1"/>
  <c r="W23" i="12"/>
  <c r="I22" i="20" s="1"/>
  <c r="G22" i="20"/>
  <c r="U23" i="12"/>
  <c r="H22" i="20" s="1"/>
  <c r="W19" i="12"/>
  <c r="I18" i="20" s="1"/>
  <c r="U19" i="12"/>
  <c r="H18" i="20" s="1"/>
  <c r="Y19" i="12"/>
  <c r="J18" i="20" s="1"/>
  <c r="G18" i="20"/>
  <c r="W21" i="12"/>
  <c r="I20" i="20" s="1"/>
  <c r="G20" i="20"/>
  <c r="Y21" i="12"/>
  <c r="J20" i="20" s="1"/>
  <c r="U21" i="12"/>
  <c r="H20" i="20" s="1"/>
  <c r="W18" i="12"/>
  <c r="I17" i="20" s="1"/>
  <c r="G17" i="20"/>
  <c r="U18" i="12"/>
  <c r="H17" i="20" s="1"/>
  <c r="Y18" i="12"/>
  <c r="J17" i="20" s="1"/>
  <c r="G10" i="20"/>
  <c r="W11" i="12"/>
  <c r="I10" i="20" s="1"/>
  <c r="Y11" i="12"/>
  <c r="J10" i="20" s="1"/>
  <c r="U11" i="12"/>
  <c r="H10" i="20" s="1"/>
  <c r="W6" i="12"/>
  <c r="I5" i="20" s="1"/>
  <c r="G5" i="20"/>
  <c r="Y6" i="12"/>
  <c r="J5" i="20" s="1"/>
  <c r="U6" i="12"/>
  <c r="H5" i="20" s="1"/>
  <c r="G30" i="20"/>
  <c r="U31" i="12"/>
  <c r="H30" i="20" s="1"/>
  <c r="Y31" i="12"/>
  <c r="J30" i="20" s="1"/>
  <c r="W31" i="12"/>
  <c r="I30" i="20" s="1"/>
  <c r="W24" i="12"/>
  <c r="I23" i="20" s="1"/>
  <c r="G23" i="20"/>
  <c r="Y24" i="12"/>
  <c r="J23" i="20" s="1"/>
  <c r="U24" i="12"/>
  <c r="H23" i="20" s="1"/>
  <c r="Y16" i="12"/>
  <c r="J15" i="20" s="1"/>
  <c r="W16" i="12"/>
  <c r="I15" i="20" s="1"/>
  <c r="U16" i="12"/>
  <c r="H15" i="20" s="1"/>
  <c r="G15" i="20"/>
  <c r="W9" i="12"/>
  <c r="I8" i="20" s="1"/>
  <c r="Y9" i="12"/>
  <c r="J8" i="20" s="1"/>
  <c r="G8" i="20"/>
  <c r="U9" i="12"/>
  <c r="H8" i="20" s="1"/>
  <c r="U25" i="12"/>
  <c r="H24" i="20" s="1"/>
  <c r="W25" i="12"/>
  <c r="I24" i="20" s="1"/>
  <c r="Y25" i="12"/>
  <c r="J24" i="20" s="1"/>
  <c r="G24" i="20"/>
  <c r="U41" i="12"/>
  <c r="H40" i="20" s="1"/>
  <c r="Y41" i="12"/>
  <c r="J40" i="20" s="1"/>
  <c r="G40" i="20"/>
  <c r="W41" i="12"/>
  <c r="I40" i="20" s="1"/>
  <c r="U20" i="12"/>
  <c r="H19" i="20" s="1"/>
  <c r="W20" i="12"/>
  <c r="I19" i="20" s="1"/>
  <c r="Y20" i="12"/>
  <c r="J19" i="20" s="1"/>
  <c r="G19" i="20"/>
  <c r="U36" i="12"/>
  <c r="H35" i="20" s="1"/>
  <c r="Y36" i="12"/>
  <c r="J35" i="20" s="1"/>
  <c r="G35" i="20"/>
  <c r="W36" i="12"/>
  <c r="I35" i="20" s="1"/>
  <c r="K15" i="4" l="1"/>
  <c r="K31" i="4"/>
  <c r="K39" i="20"/>
  <c r="K20" i="4"/>
  <c r="K12" i="20"/>
  <c r="K9" i="4"/>
  <c r="K25" i="4"/>
  <c r="K33" i="20"/>
  <c r="K30" i="4"/>
  <c r="K11" i="4"/>
  <c r="K27" i="4"/>
  <c r="K40" i="4"/>
  <c r="K13" i="4"/>
  <c r="K29" i="4"/>
  <c r="K26" i="4"/>
  <c r="E15" i="20"/>
  <c r="M15" i="20" s="1"/>
  <c r="E15" i="4"/>
  <c r="M15" i="4" s="1"/>
  <c r="F23" i="20"/>
  <c r="N23" i="20" s="1"/>
  <c r="F23" i="4"/>
  <c r="N23" i="4" s="1"/>
  <c r="E23" i="20"/>
  <c r="M23" i="20" s="1"/>
  <c r="E23" i="4"/>
  <c r="M23" i="4" s="1"/>
  <c r="K23" i="20"/>
  <c r="E31" i="20"/>
  <c r="M31" i="20" s="1"/>
  <c r="E31" i="4"/>
  <c r="M31" i="4" s="1"/>
  <c r="F39" i="20"/>
  <c r="N39" i="20" s="1"/>
  <c r="F39" i="4"/>
  <c r="N39" i="4" s="1"/>
  <c r="E39" i="20"/>
  <c r="M39" i="20" s="1"/>
  <c r="E39" i="4"/>
  <c r="M39" i="4" s="1"/>
  <c r="D36" i="20"/>
  <c r="L36" i="20" s="1"/>
  <c r="D36" i="4"/>
  <c r="L36" i="4" s="1"/>
  <c r="F28" i="20"/>
  <c r="N28" i="20" s="1"/>
  <c r="F28" i="4"/>
  <c r="N28" i="4" s="1"/>
  <c r="D28" i="20"/>
  <c r="L28" i="20" s="1"/>
  <c r="D28" i="4"/>
  <c r="L28" i="4" s="1"/>
  <c r="K28" i="20"/>
  <c r="D20" i="20"/>
  <c r="L20" i="20" s="1"/>
  <c r="D20" i="4"/>
  <c r="L20" i="4" s="1"/>
  <c r="F12" i="20"/>
  <c r="N12" i="20" s="1"/>
  <c r="F12" i="4"/>
  <c r="N12" i="4" s="1"/>
  <c r="D12" i="20"/>
  <c r="L12" i="20" s="1"/>
  <c r="D12" i="4"/>
  <c r="L12" i="4" s="1"/>
  <c r="E4" i="20"/>
  <c r="E4" i="4"/>
  <c r="D9" i="20"/>
  <c r="L9" i="20" s="1"/>
  <c r="D9" i="4"/>
  <c r="L9" i="4" s="1"/>
  <c r="F17" i="20"/>
  <c r="N17" i="20" s="1"/>
  <c r="F17" i="4"/>
  <c r="N17" i="4" s="1"/>
  <c r="D17" i="20"/>
  <c r="L17" i="20" s="1"/>
  <c r="D17" i="4"/>
  <c r="L17" i="4" s="1"/>
  <c r="K17" i="20"/>
  <c r="D25" i="20"/>
  <c r="L25" i="20" s="1"/>
  <c r="D25" i="4"/>
  <c r="L25" i="4" s="1"/>
  <c r="F33" i="20"/>
  <c r="N33" i="20" s="1"/>
  <c r="F33" i="4"/>
  <c r="N33" i="4" s="1"/>
  <c r="D33" i="20"/>
  <c r="L33" i="20" s="1"/>
  <c r="D33" i="4"/>
  <c r="L33" i="4" s="1"/>
  <c r="D41" i="20"/>
  <c r="L41" i="20" s="1"/>
  <c r="D41" i="4"/>
  <c r="L41" i="4" s="1"/>
  <c r="F38" i="4"/>
  <c r="N38" i="4" s="1"/>
  <c r="F38" i="20"/>
  <c r="N38" i="20" s="1"/>
  <c r="D38" i="20"/>
  <c r="L38" i="20" s="1"/>
  <c r="D38" i="4"/>
  <c r="L38" i="4" s="1"/>
  <c r="K38" i="20"/>
  <c r="D30" i="20"/>
  <c r="L30" i="20" s="1"/>
  <c r="D30" i="4"/>
  <c r="L30" i="4" s="1"/>
  <c r="F22" i="4"/>
  <c r="N22" i="4" s="1"/>
  <c r="F22" i="20"/>
  <c r="N22" i="20" s="1"/>
  <c r="E22" i="20"/>
  <c r="M22" i="20" s="1"/>
  <c r="E22" i="4"/>
  <c r="M22" i="4" s="1"/>
  <c r="K22" i="20"/>
  <c r="D14" i="20"/>
  <c r="L14" i="20" s="1"/>
  <c r="D14" i="4"/>
  <c r="L14" i="4" s="1"/>
  <c r="F8" i="20"/>
  <c r="N8" i="20" s="1"/>
  <c r="F8" i="4"/>
  <c r="N8" i="4" s="1"/>
  <c r="E8" i="20"/>
  <c r="M8" i="20" s="1"/>
  <c r="E8" i="4"/>
  <c r="M8" i="4" s="1"/>
  <c r="K8" i="20"/>
  <c r="E11" i="20"/>
  <c r="M11" i="20" s="1"/>
  <c r="E11" i="4"/>
  <c r="M11" i="4" s="1"/>
  <c r="F19" i="20"/>
  <c r="N19" i="20" s="1"/>
  <c r="F19" i="4"/>
  <c r="N19" i="4" s="1"/>
  <c r="E19" i="20"/>
  <c r="M19" i="20" s="1"/>
  <c r="E19" i="4"/>
  <c r="M19" i="4" s="1"/>
  <c r="K19" i="20"/>
  <c r="D27" i="20"/>
  <c r="L27" i="20" s="1"/>
  <c r="D27" i="4"/>
  <c r="L27" i="4" s="1"/>
  <c r="F35" i="20"/>
  <c r="N35" i="20" s="1"/>
  <c r="F35" i="4"/>
  <c r="N35" i="4" s="1"/>
  <c r="D35" i="20"/>
  <c r="L35" i="20" s="1"/>
  <c r="D35" i="4"/>
  <c r="L35" i="4" s="1"/>
  <c r="K35" i="20"/>
  <c r="D40" i="20"/>
  <c r="L40" i="20" s="1"/>
  <c r="D40" i="4"/>
  <c r="L40" i="4" s="1"/>
  <c r="F32" i="20"/>
  <c r="N32" i="20" s="1"/>
  <c r="F32" i="4"/>
  <c r="N32" i="4" s="1"/>
  <c r="E32" i="20"/>
  <c r="M32" i="20" s="1"/>
  <c r="E32" i="4"/>
  <c r="M32" i="4" s="1"/>
  <c r="K32" i="20"/>
  <c r="D24" i="20"/>
  <c r="L24" i="20" s="1"/>
  <c r="D24" i="4"/>
  <c r="L24" i="4" s="1"/>
  <c r="K24" i="4"/>
  <c r="F16" i="20"/>
  <c r="N16" i="20" s="1"/>
  <c r="F16" i="4"/>
  <c r="N16" i="4" s="1"/>
  <c r="E16" i="20"/>
  <c r="M16" i="20" s="1"/>
  <c r="E16" i="4"/>
  <c r="M16" i="4" s="1"/>
  <c r="K16" i="20"/>
  <c r="D6" i="20"/>
  <c r="L6" i="20" s="1"/>
  <c r="D6" i="4"/>
  <c r="L6" i="4" s="1"/>
  <c r="K6" i="4"/>
  <c r="F5" i="20"/>
  <c r="N5" i="20" s="1"/>
  <c r="F5" i="4"/>
  <c r="N5" i="4" s="1"/>
  <c r="E5" i="20"/>
  <c r="M5" i="20" s="1"/>
  <c r="E5" i="4"/>
  <c r="M5" i="4" s="1"/>
  <c r="K5" i="20"/>
  <c r="E13" i="20"/>
  <c r="M13" i="20" s="1"/>
  <c r="E13" i="4"/>
  <c r="M13" i="4" s="1"/>
  <c r="F21" i="20"/>
  <c r="N21" i="20" s="1"/>
  <c r="F21" i="4"/>
  <c r="N21" i="4" s="1"/>
  <c r="D21" i="20"/>
  <c r="L21" i="20" s="1"/>
  <c r="D21" i="4"/>
  <c r="L21" i="4" s="1"/>
  <c r="K21" i="20"/>
  <c r="E29" i="20"/>
  <c r="M29" i="20" s="1"/>
  <c r="E29" i="4"/>
  <c r="M29" i="4" s="1"/>
  <c r="F37" i="20"/>
  <c r="N37" i="20" s="1"/>
  <c r="F37" i="4"/>
  <c r="N37" i="4" s="1"/>
  <c r="D37" i="20"/>
  <c r="L37" i="20" s="1"/>
  <c r="D37" i="4"/>
  <c r="L37" i="4" s="1"/>
  <c r="K37" i="20"/>
  <c r="E42" i="20"/>
  <c r="M42" i="20" s="1"/>
  <c r="E42" i="4"/>
  <c r="M42" i="4" s="1"/>
  <c r="F34" i="4"/>
  <c r="N34" i="4" s="1"/>
  <c r="F34" i="20"/>
  <c r="N34" i="20" s="1"/>
  <c r="D34" i="20"/>
  <c r="L34" i="20" s="1"/>
  <c r="D34" i="4"/>
  <c r="L34" i="4" s="1"/>
  <c r="K34" i="20"/>
  <c r="D26" i="20"/>
  <c r="L26" i="20" s="1"/>
  <c r="D26" i="4"/>
  <c r="L26" i="4" s="1"/>
  <c r="F18" i="4"/>
  <c r="N18" i="4" s="1"/>
  <c r="F18" i="20"/>
  <c r="N18" i="20" s="1"/>
  <c r="E18" i="20"/>
  <c r="M18" i="20" s="1"/>
  <c r="E18" i="4"/>
  <c r="M18" i="4" s="1"/>
  <c r="K18" i="20"/>
  <c r="D10" i="20"/>
  <c r="L10" i="20" s="1"/>
  <c r="D10" i="4"/>
  <c r="L10" i="4" s="1"/>
  <c r="C7" i="20"/>
  <c r="K7" i="20" s="1"/>
  <c r="C7" i="4"/>
  <c r="K7" i="4" s="1"/>
  <c r="U8" i="1"/>
  <c r="W8" i="1"/>
  <c r="W44" i="1" s="1"/>
  <c r="E43" i="4" s="1"/>
  <c r="Y8" i="1"/>
  <c r="Y44" i="1" s="1"/>
  <c r="F43" i="4" s="1"/>
  <c r="Y5" i="2"/>
  <c r="U5" i="2"/>
  <c r="G4" i="4"/>
  <c r="K4" i="4" s="1"/>
  <c r="S44" i="2"/>
  <c r="G43" i="4" s="1"/>
  <c r="W5" i="2"/>
  <c r="S44" i="12"/>
  <c r="G4" i="20"/>
  <c r="G43" i="20" s="1"/>
  <c r="Y5" i="12"/>
  <c r="U5" i="12"/>
  <c r="W5" i="12"/>
  <c r="F15" i="20"/>
  <c r="N15" i="20" s="1"/>
  <c r="F15" i="4"/>
  <c r="N15" i="4" s="1"/>
  <c r="D15" i="20"/>
  <c r="L15" i="20" s="1"/>
  <c r="D15" i="4"/>
  <c r="L15" i="4" s="1"/>
  <c r="K15" i="20"/>
  <c r="D23" i="20"/>
  <c r="L23" i="20" s="1"/>
  <c r="D23" i="4"/>
  <c r="L23" i="4" s="1"/>
  <c r="F31" i="20"/>
  <c r="N31" i="20" s="1"/>
  <c r="F31" i="4"/>
  <c r="N31" i="4" s="1"/>
  <c r="D31" i="20"/>
  <c r="L31" i="20" s="1"/>
  <c r="D31" i="4"/>
  <c r="L31" i="4" s="1"/>
  <c r="D39" i="20"/>
  <c r="L39" i="20" s="1"/>
  <c r="D39" i="4"/>
  <c r="L39" i="4" s="1"/>
  <c r="F36" i="20"/>
  <c r="N36" i="20" s="1"/>
  <c r="F36" i="4"/>
  <c r="N36" i="4" s="1"/>
  <c r="E36" i="20"/>
  <c r="M36" i="20" s="1"/>
  <c r="E36" i="4"/>
  <c r="M36" i="4" s="1"/>
  <c r="E28" i="20"/>
  <c r="M28" i="20" s="1"/>
  <c r="E28" i="4"/>
  <c r="M28" i="4" s="1"/>
  <c r="F20" i="20"/>
  <c r="N20" i="20" s="1"/>
  <c r="F20" i="4"/>
  <c r="N20" i="4" s="1"/>
  <c r="E20" i="20"/>
  <c r="M20" i="20" s="1"/>
  <c r="E20" i="4"/>
  <c r="M20" i="4" s="1"/>
  <c r="K20" i="20"/>
  <c r="E12" i="20"/>
  <c r="M12" i="20" s="1"/>
  <c r="E12" i="4"/>
  <c r="M12" i="4" s="1"/>
  <c r="D4" i="20"/>
  <c r="U44" i="1"/>
  <c r="D43" i="4" s="1"/>
  <c r="D4" i="4"/>
  <c r="K43" i="4"/>
  <c r="R4" i="4" s="1"/>
  <c r="R6" i="4" s="1"/>
  <c r="F4" i="20"/>
  <c r="F4" i="4"/>
  <c r="F9" i="20"/>
  <c r="N9" i="20" s="1"/>
  <c r="F9" i="4"/>
  <c r="N9" i="4" s="1"/>
  <c r="E9" i="20"/>
  <c r="M9" i="20" s="1"/>
  <c r="E9" i="4"/>
  <c r="M9" i="4" s="1"/>
  <c r="E17" i="20"/>
  <c r="M17" i="20" s="1"/>
  <c r="E17" i="4"/>
  <c r="M17" i="4" s="1"/>
  <c r="F25" i="20"/>
  <c r="N25" i="20" s="1"/>
  <c r="F25" i="4"/>
  <c r="N25" i="4" s="1"/>
  <c r="E25" i="20"/>
  <c r="M25" i="20" s="1"/>
  <c r="E25" i="4"/>
  <c r="M25" i="4" s="1"/>
  <c r="K25" i="20"/>
  <c r="E33" i="20"/>
  <c r="M33" i="20" s="1"/>
  <c r="E33" i="4"/>
  <c r="M33" i="4" s="1"/>
  <c r="F41" i="20"/>
  <c r="N41" i="20" s="1"/>
  <c r="F41" i="4"/>
  <c r="N41" i="4" s="1"/>
  <c r="E41" i="20"/>
  <c r="M41" i="20" s="1"/>
  <c r="E41" i="4"/>
  <c r="M41" i="4" s="1"/>
  <c r="E38" i="20"/>
  <c r="M38" i="20" s="1"/>
  <c r="E38" i="4"/>
  <c r="M38" i="4" s="1"/>
  <c r="F30" i="4"/>
  <c r="N30" i="4" s="1"/>
  <c r="F30" i="20"/>
  <c r="N30" i="20" s="1"/>
  <c r="E30" i="20"/>
  <c r="M30" i="20" s="1"/>
  <c r="E30" i="4"/>
  <c r="M30" i="4" s="1"/>
  <c r="K30" i="20"/>
  <c r="D22" i="20"/>
  <c r="L22" i="20" s="1"/>
  <c r="D22" i="4"/>
  <c r="L22" i="4" s="1"/>
  <c r="F14" i="4"/>
  <c r="N14" i="4" s="1"/>
  <c r="F14" i="20"/>
  <c r="N14" i="20" s="1"/>
  <c r="E14" i="20"/>
  <c r="M14" i="20" s="1"/>
  <c r="E14" i="4"/>
  <c r="M14" i="4" s="1"/>
  <c r="D8" i="20"/>
  <c r="L8" i="20" s="1"/>
  <c r="D8" i="4"/>
  <c r="L8" i="4" s="1"/>
  <c r="F11" i="20"/>
  <c r="N11" i="20" s="1"/>
  <c r="F11" i="4"/>
  <c r="N11" i="4" s="1"/>
  <c r="D11" i="20"/>
  <c r="L11" i="20" s="1"/>
  <c r="D11" i="4"/>
  <c r="L11" i="4" s="1"/>
  <c r="K11" i="20"/>
  <c r="D19" i="20"/>
  <c r="L19" i="20" s="1"/>
  <c r="D19" i="4"/>
  <c r="L19" i="4" s="1"/>
  <c r="K19" i="4"/>
  <c r="F27" i="20"/>
  <c r="N27" i="20" s="1"/>
  <c r="F27" i="4"/>
  <c r="N27" i="4" s="1"/>
  <c r="E27" i="20"/>
  <c r="M27" i="20" s="1"/>
  <c r="E27" i="4"/>
  <c r="M27" i="4" s="1"/>
  <c r="K27" i="20"/>
  <c r="E35" i="20"/>
  <c r="M35" i="20" s="1"/>
  <c r="E35" i="4"/>
  <c r="M35" i="4" s="1"/>
  <c r="F40" i="20"/>
  <c r="N40" i="20" s="1"/>
  <c r="F40" i="4"/>
  <c r="N40" i="4" s="1"/>
  <c r="E40" i="20"/>
  <c r="M40" i="20" s="1"/>
  <c r="E40" i="4"/>
  <c r="M40" i="4" s="1"/>
  <c r="K40" i="20"/>
  <c r="D32" i="20"/>
  <c r="L32" i="20" s="1"/>
  <c r="D32" i="4"/>
  <c r="L32" i="4" s="1"/>
  <c r="F24" i="20"/>
  <c r="N24" i="20" s="1"/>
  <c r="F24" i="4"/>
  <c r="N24" i="4" s="1"/>
  <c r="E24" i="20"/>
  <c r="M24" i="20" s="1"/>
  <c r="E24" i="4"/>
  <c r="M24" i="4" s="1"/>
  <c r="K24" i="20"/>
  <c r="D16" i="20"/>
  <c r="L16" i="20" s="1"/>
  <c r="D16" i="4"/>
  <c r="L16" i="4" s="1"/>
  <c r="K16" i="4"/>
  <c r="F6" i="4"/>
  <c r="N6" i="4" s="1"/>
  <c r="F6" i="20"/>
  <c r="N6" i="20" s="1"/>
  <c r="E6" i="20"/>
  <c r="M6" i="20" s="1"/>
  <c r="E6" i="4"/>
  <c r="M6" i="4" s="1"/>
  <c r="K6" i="20"/>
  <c r="D5" i="20"/>
  <c r="L5" i="20" s="1"/>
  <c r="D5" i="4"/>
  <c r="L5" i="4" s="1"/>
  <c r="F13" i="20"/>
  <c r="N13" i="20" s="1"/>
  <c r="F13" i="4"/>
  <c r="N13" i="4" s="1"/>
  <c r="D13" i="20"/>
  <c r="L13" i="20" s="1"/>
  <c r="D13" i="4"/>
  <c r="L13" i="4" s="1"/>
  <c r="K13" i="20"/>
  <c r="E21" i="20"/>
  <c r="M21" i="20" s="1"/>
  <c r="E21" i="4"/>
  <c r="M21" i="4" s="1"/>
  <c r="F29" i="20"/>
  <c r="N29" i="20" s="1"/>
  <c r="F29" i="4"/>
  <c r="N29" i="4" s="1"/>
  <c r="D29" i="20"/>
  <c r="L29" i="20" s="1"/>
  <c r="D29" i="4"/>
  <c r="L29" i="4" s="1"/>
  <c r="K29" i="20"/>
  <c r="E37" i="20"/>
  <c r="M37" i="20" s="1"/>
  <c r="E37" i="4"/>
  <c r="M37" i="4" s="1"/>
  <c r="F42" i="4"/>
  <c r="N42" i="4" s="1"/>
  <c r="F42" i="20"/>
  <c r="N42" i="20" s="1"/>
  <c r="D42" i="20"/>
  <c r="L42" i="20" s="1"/>
  <c r="D42" i="4"/>
  <c r="L42" i="4" s="1"/>
  <c r="K42" i="20"/>
  <c r="E34" i="20"/>
  <c r="M34" i="20" s="1"/>
  <c r="E34" i="4"/>
  <c r="M34" i="4" s="1"/>
  <c r="K34" i="4"/>
  <c r="F26" i="4"/>
  <c r="N26" i="4" s="1"/>
  <c r="F26" i="20"/>
  <c r="N26" i="20" s="1"/>
  <c r="E26" i="20"/>
  <c r="M26" i="20" s="1"/>
  <c r="E26" i="4"/>
  <c r="M26" i="4" s="1"/>
  <c r="K26" i="20"/>
  <c r="D18" i="20"/>
  <c r="L18" i="20" s="1"/>
  <c r="D18" i="4"/>
  <c r="L18" i="4" s="1"/>
  <c r="K18" i="4"/>
  <c r="F10" i="4"/>
  <c r="N10" i="4" s="1"/>
  <c r="F10" i="20"/>
  <c r="N10" i="20" s="1"/>
  <c r="E10" i="20"/>
  <c r="M10" i="20" s="1"/>
  <c r="E10" i="4"/>
  <c r="M10" i="4" s="1"/>
  <c r="K10" i="20"/>
  <c r="W44" i="12" l="1"/>
  <c r="I4" i="20"/>
  <c r="I43" i="20" s="1"/>
  <c r="J4" i="20"/>
  <c r="J43" i="20" s="1"/>
  <c r="Y44" i="12"/>
  <c r="U44" i="2"/>
  <c r="H43" i="4" s="1"/>
  <c r="L43" i="4" s="1"/>
  <c r="S4" i="4" s="1"/>
  <c r="S6" i="4" s="1"/>
  <c r="H4" i="4"/>
  <c r="F7" i="20"/>
  <c r="N7" i="20" s="1"/>
  <c r="F7" i="4"/>
  <c r="N7" i="4" s="1"/>
  <c r="D7" i="20"/>
  <c r="L7" i="20" s="1"/>
  <c r="D7" i="4"/>
  <c r="L7" i="4" s="1"/>
  <c r="K4" i="20"/>
  <c r="M4" i="20"/>
  <c r="N4" i="20"/>
  <c r="L4" i="4"/>
  <c r="H4" i="20"/>
  <c r="H43" i="20" s="1"/>
  <c r="U44" i="12"/>
  <c r="W44" i="2"/>
  <c r="I43" i="4" s="1"/>
  <c r="M43" i="4" s="1"/>
  <c r="T4" i="4" s="1"/>
  <c r="I4" i="4"/>
  <c r="J4" i="4"/>
  <c r="N4" i="4" s="1"/>
  <c r="Y44" i="2"/>
  <c r="J43" i="4" s="1"/>
  <c r="N43" i="4" s="1"/>
  <c r="U4" i="4" s="1"/>
  <c r="E7" i="20"/>
  <c r="M7" i="20" s="1"/>
  <c r="E7" i="4"/>
  <c r="M7" i="4" s="1"/>
  <c r="C43" i="20"/>
  <c r="K43" i="20" s="1"/>
  <c r="Q4" i="20" s="1"/>
  <c r="Q6" i="20" s="1"/>
  <c r="M4" i="4"/>
  <c r="D43" i="20" l="1"/>
  <c r="L43" i="20" s="1"/>
  <c r="R4" i="20" s="1"/>
  <c r="R6" i="20" s="1"/>
  <c r="F43" i="20"/>
  <c r="N43" i="20" s="1"/>
  <c r="T4" i="20" s="1"/>
  <c r="L4" i="20"/>
  <c r="E43" i="20"/>
  <c r="M43" i="20" s="1"/>
  <c r="S4" i="20" s="1"/>
</calcChain>
</file>

<file path=xl/sharedStrings.xml><?xml version="1.0" encoding="utf-8"?>
<sst xmlns="http://schemas.openxmlformats.org/spreadsheetml/2006/main" count="2189" uniqueCount="496">
  <si>
    <t>県内最終需要増加額
（直接効果）</t>
  </si>
  <si>
    <t>需要増加額</t>
  </si>
  <si>
    <t>県内需要
増加額</t>
  </si>
  <si>
    <t>1次間接
波及効果</t>
  </si>
  <si>
    <t>直接+1次間接波及効果</t>
  </si>
  <si>
    <t>雇用者
所得率</t>
  </si>
  <si>
    <t>雇用者所得誘発額（直接+1次間接波及効果）</t>
  </si>
  <si>
    <t>鉱業</t>
  </si>
  <si>
    <t>繊維製品</t>
  </si>
  <si>
    <t>化学製品</t>
  </si>
  <si>
    <t>石油・石炭製品</t>
  </si>
  <si>
    <t>窯業・土石製品</t>
  </si>
  <si>
    <t>鉄鋼</t>
  </si>
  <si>
    <t>非鉄金属</t>
  </si>
  <si>
    <t>金属製品</t>
  </si>
  <si>
    <t>電気機械</t>
  </si>
  <si>
    <t>その他の製造工業製品</t>
  </si>
  <si>
    <t>建設</t>
  </si>
  <si>
    <t>金融・保険</t>
  </si>
  <si>
    <t>不動産</t>
  </si>
  <si>
    <t>公務</t>
  </si>
  <si>
    <t>教育・研究</t>
  </si>
  <si>
    <t>対事業所サービス</t>
  </si>
  <si>
    <t>対個人サービス</t>
  </si>
  <si>
    <t>合計</t>
  </si>
  <si>
    <t>民間消費による需要
増加額</t>
  </si>
  <si>
    <t>民間消費支出構成比</t>
  </si>
  <si>
    <t>民間消費による県内需要増加額</t>
  </si>
  <si>
    <t>2次間接
波及効果</t>
  </si>
  <si>
    <t>総合効果（直接+1次+2次間接波及効果）</t>
  </si>
  <si>
    <t>※四捨五入の関係で合計と内訳が一致しない場合があります。</t>
  </si>
  <si>
    <t>家計外消費支出（行）</t>
  </si>
  <si>
    <t>民間消費支出</t>
  </si>
  <si>
    <t>一般政府消費支出</t>
  </si>
  <si>
    <t>在庫純増</t>
  </si>
  <si>
    <t>輸出</t>
  </si>
  <si>
    <t>移出</t>
  </si>
  <si>
    <t>最終需要計</t>
  </si>
  <si>
    <t>需要合計</t>
  </si>
  <si>
    <t>最終需要部門計</t>
  </si>
  <si>
    <t>雇用者所得</t>
  </si>
  <si>
    <t>営業余剰</t>
  </si>
  <si>
    <t>資本減耗引当</t>
  </si>
  <si>
    <t>粗付加価値部門計</t>
  </si>
  <si>
    <t>移輸入計</t>
  </si>
  <si>
    <t>粗付加価値率</t>
  </si>
  <si>
    <t>雇用者所得率</t>
  </si>
  <si>
    <t>移輸入率</t>
  </si>
  <si>
    <t>Ａ</t>
  </si>
  <si>
    <t>Ｂ</t>
  </si>
  <si>
    <t>Ｃ＝Ｂ／Ａ</t>
  </si>
  <si>
    <t>Ｄ＝１－Ｃ</t>
  </si>
  <si>
    <t>県内自給率</t>
    <rPh sb="0" eb="2">
      <t>ケンナイ</t>
    </rPh>
    <phoneticPr fontId="3"/>
  </si>
  <si>
    <t>経済波及効果計算プロセス（高齢者福祉1）</t>
    <phoneticPr fontId="3"/>
  </si>
  <si>
    <t>経済波及効果計算プロセス（高齢者福祉2）</t>
    <phoneticPr fontId="3"/>
  </si>
  <si>
    <t xml:space="preserve"> </t>
    <phoneticPr fontId="3"/>
  </si>
  <si>
    <t>就業者創出（人）</t>
    <rPh sb="0" eb="3">
      <t>シュウギョウシャ</t>
    </rPh>
    <phoneticPr fontId="3"/>
  </si>
  <si>
    <t>付加価値誘発額</t>
    <rPh sb="0" eb="2">
      <t>フカ</t>
    </rPh>
    <rPh sb="2" eb="4">
      <t>カチ</t>
    </rPh>
    <rPh sb="4" eb="7">
      <t>ユウハツガク</t>
    </rPh>
    <phoneticPr fontId="3"/>
  </si>
  <si>
    <t>施設建設費</t>
    <rPh sb="0" eb="2">
      <t>シセツ</t>
    </rPh>
    <rPh sb="2" eb="4">
      <t>ケンセツ</t>
    </rPh>
    <rPh sb="4" eb="5">
      <t>ヒ</t>
    </rPh>
    <phoneticPr fontId="3"/>
  </si>
  <si>
    <t>施設運営費</t>
    <rPh sb="0" eb="2">
      <t>シセツ</t>
    </rPh>
    <rPh sb="2" eb="5">
      <t>ウンエイヒ</t>
    </rPh>
    <phoneticPr fontId="3"/>
  </si>
  <si>
    <t>施設建設費</t>
    <rPh sb="0" eb="2">
      <t>シセツ</t>
    </rPh>
    <rPh sb="2" eb="5">
      <t>ケンセツヒ</t>
    </rPh>
    <phoneticPr fontId="3"/>
  </si>
  <si>
    <t>合計</t>
    <rPh sb="0" eb="2">
      <t>ゴウケイ</t>
    </rPh>
    <phoneticPr fontId="3"/>
  </si>
  <si>
    <t>内容</t>
    <rPh sb="0" eb="2">
      <t>ナイヨウ</t>
    </rPh>
    <phoneticPr fontId="3"/>
  </si>
  <si>
    <t>Ⅰ</t>
  </si>
  <si>
    <t>介護保健施設介護料収益</t>
  </si>
  <si>
    <t>介護報酬収益</t>
  </si>
  <si>
    <t>利用者負担金収益</t>
  </si>
  <si>
    <t>基本食事サービス費</t>
  </si>
  <si>
    <t>居宅介護料収益</t>
  </si>
  <si>
    <t>居宅介護支援介護料収益</t>
  </si>
  <si>
    <t>利用者等利用料収益</t>
  </si>
  <si>
    <t>介護保健施設利用料収益</t>
  </si>
  <si>
    <t>居宅介護サービス利用料収益</t>
  </si>
  <si>
    <t>その他の利用料収益</t>
  </si>
  <si>
    <t>その他の事業収益</t>
  </si>
  <si>
    <t>Ⅱ</t>
  </si>
  <si>
    <t>給与費</t>
  </si>
  <si>
    <t>医師給</t>
  </si>
  <si>
    <t>看護婦給</t>
  </si>
  <si>
    <t>介護職員給</t>
  </si>
  <si>
    <t>支援相談員給</t>
  </si>
  <si>
    <t>理学療法士又は作業療法士給</t>
  </si>
  <si>
    <t>医療技術員給</t>
  </si>
  <si>
    <t>事務員給</t>
  </si>
  <si>
    <t>技能労務員給</t>
  </si>
  <si>
    <t>材料費</t>
  </si>
  <si>
    <t>医薬品費</t>
  </si>
  <si>
    <t>給食用材料費</t>
  </si>
  <si>
    <t>施設療養材料費</t>
  </si>
  <si>
    <t>その他の材料費</t>
  </si>
  <si>
    <t>施設療養消耗器具備品費</t>
  </si>
  <si>
    <t>経費</t>
  </si>
  <si>
    <t>福利厚生費</t>
  </si>
  <si>
    <t>家計外消費支出</t>
    <rPh sb="0" eb="3">
      <t>カケイガイ</t>
    </rPh>
    <rPh sb="3" eb="5">
      <t>ショウヒ</t>
    </rPh>
    <rPh sb="5" eb="7">
      <t>シシュツ</t>
    </rPh>
    <phoneticPr fontId="3"/>
  </si>
  <si>
    <t>旅費交通費</t>
  </si>
  <si>
    <t>職員被服費</t>
  </si>
  <si>
    <t>通信費</t>
  </si>
  <si>
    <t>消耗品費</t>
  </si>
  <si>
    <t>消耗器具備品費</t>
  </si>
  <si>
    <t>会議費</t>
  </si>
  <si>
    <t>水道費</t>
    <rPh sb="0" eb="2">
      <t>スイドウヒ</t>
    </rPh>
    <phoneticPr fontId="3"/>
  </si>
  <si>
    <t>光熱費</t>
    <rPh sb="0" eb="3">
      <t>コウネツヒ</t>
    </rPh>
    <phoneticPr fontId="3"/>
  </si>
  <si>
    <t>修繕費</t>
  </si>
  <si>
    <t>賃借料</t>
  </si>
  <si>
    <t>保険料</t>
  </si>
  <si>
    <t>金融・保険</t>
    <rPh sb="0" eb="2">
      <t>キンユウ</t>
    </rPh>
    <rPh sb="3" eb="5">
      <t>ホケン</t>
    </rPh>
    <phoneticPr fontId="3"/>
  </si>
  <si>
    <t>交際費</t>
  </si>
  <si>
    <t>家計外消費支出</t>
  </si>
  <si>
    <t>租税公課</t>
  </si>
  <si>
    <t>雑費</t>
  </si>
  <si>
    <t>委託費</t>
  </si>
  <si>
    <t>委託費（寝具）</t>
  </si>
  <si>
    <t>委託費（給食）</t>
  </si>
  <si>
    <t>委託費（その他）</t>
  </si>
  <si>
    <t>研修費</t>
  </si>
  <si>
    <t>図書費</t>
  </si>
  <si>
    <t>研修雑費</t>
  </si>
  <si>
    <t>減価償却費</t>
  </si>
  <si>
    <t>建物減価償却費</t>
  </si>
  <si>
    <t>資本減耗引当</t>
    <rPh sb="0" eb="2">
      <t>シホン</t>
    </rPh>
    <rPh sb="2" eb="4">
      <t>ゲンモウ</t>
    </rPh>
    <rPh sb="4" eb="6">
      <t>ヒキア</t>
    </rPh>
    <phoneticPr fontId="3"/>
  </si>
  <si>
    <t>建物付属設備減価償却費</t>
  </si>
  <si>
    <t>構築物減価償却費</t>
  </si>
  <si>
    <t>医療用機器備品減価償却費</t>
    <rPh sb="3" eb="5">
      <t>キキ</t>
    </rPh>
    <phoneticPr fontId="3"/>
  </si>
  <si>
    <t>車両船舶備品減価償却費</t>
  </si>
  <si>
    <t>その他の機械備品減価償却費</t>
  </si>
  <si>
    <t>その他の有形固定資産減価償却費</t>
  </si>
  <si>
    <t>無形固定資産減価償却費</t>
  </si>
  <si>
    <t>役員報酬</t>
  </si>
  <si>
    <t>雇用者所得</t>
    <rPh sb="0" eb="2">
      <t>コヨウ</t>
    </rPh>
    <rPh sb="2" eb="3">
      <t>シャ</t>
    </rPh>
    <rPh sb="3" eb="5">
      <t>ショトク</t>
    </rPh>
    <phoneticPr fontId="3"/>
  </si>
  <si>
    <t>費用合計</t>
    <rPh sb="0" eb="2">
      <t>ヒヨウ</t>
    </rPh>
    <rPh sb="2" eb="4">
      <t>ゴウケイ</t>
    </rPh>
    <phoneticPr fontId="3"/>
  </si>
  <si>
    <t>Ⅲ</t>
  </si>
  <si>
    <t>施設運営事業利益</t>
  </si>
  <si>
    <t>Ⅰ－Ⅱ</t>
  </si>
  <si>
    <t>会議時、茶菓、弁当代等</t>
    <rPh sb="0" eb="2">
      <t>カイギ</t>
    </rPh>
    <rPh sb="2" eb="3">
      <t>トキ</t>
    </rPh>
    <rPh sb="4" eb="5">
      <t>チャ</t>
    </rPh>
    <rPh sb="5" eb="6">
      <t>カシ</t>
    </rPh>
    <rPh sb="7" eb="9">
      <t>ベントウ</t>
    </rPh>
    <rPh sb="9" eb="10">
      <t>ダイ</t>
    </rPh>
    <rPh sb="10" eb="11">
      <t>トウ</t>
    </rPh>
    <phoneticPr fontId="3"/>
  </si>
  <si>
    <t>リネンサプライ業へ委託</t>
    <rPh sb="7" eb="8">
      <t>ギョウ</t>
    </rPh>
    <rPh sb="9" eb="11">
      <t>イタク</t>
    </rPh>
    <phoneticPr fontId="3"/>
  </si>
  <si>
    <t>繊維製品</t>
    <rPh sb="0" eb="2">
      <t>センイ</t>
    </rPh>
    <rPh sb="2" eb="4">
      <t>セイヒン</t>
    </rPh>
    <phoneticPr fontId="3"/>
  </si>
  <si>
    <t>生命、損害保険等保険契約による費用</t>
    <rPh sb="15" eb="17">
      <t>ヒヨウ</t>
    </rPh>
    <phoneticPr fontId="3"/>
  </si>
  <si>
    <t>その他の製造工業製品</t>
    <rPh sb="2" eb="3">
      <t>タ</t>
    </rPh>
    <rPh sb="4" eb="6">
      <t>セイゾウ</t>
    </rPh>
    <rPh sb="6" eb="8">
      <t>コウギョウ</t>
    </rPh>
    <rPh sb="8" eb="10">
      <t>セイヒン</t>
    </rPh>
    <phoneticPr fontId="3"/>
  </si>
  <si>
    <t>対個人サービス</t>
    <rPh sb="0" eb="1">
      <t>タイ</t>
    </rPh>
    <rPh sb="1" eb="3">
      <t>コジン</t>
    </rPh>
    <phoneticPr fontId="3"/>
  </si>
  <si>
    <t>対事業所サービス</t>
    <rPh sb="0" eb="1">
      <t>タイ</t>
    </rPh>
    <rPh sb="1" eb="4">
      <t>ジギョウショ</t>
    </rPh>
    <phoneticPr fontId="3"/>
  </si>
  <si>
    <t>不動産</t>
    <rPh sb="0" eb="3">
      <t>フドウサン</t>
    </rPh>
    <phoneticPr fontId="3"/>
  </si>
  <si>
    <t>内容により対応部門を検討</t>
    <rPh sb="0" eb="2">
      <t>ナイヨウ</t>
    </rPh>
    <rPh sb="5" eb="7">
      <t>タイオウ</t>
    </rPh>
    <rPh sb="7" eb="9">
      <t>ブモンメイ</t>
    </rPh>
    <rPh sb="10" eb="12">
      <t>ケントウ</t>
    </rPh>
    <phoneticPr fontId="3"/>
  </si>
  <si>
    <t>不動産賃貸</t>
    <rPh sb="0" eb="3">
      <t>フドウサン</t>
    </rPh>
    <rPh sb="3" eb="5">
      <t>チンタイ</t>
    </rPh>
    <phoneticPr fontId="3"/>
  </si>
  <si>
    <t>雇用係数（百万円当り）</t>
  </si>
  <si>
    <t>雇用創出（人）</t>
  </si>
  <si>
    <t>T</t>
    <phoneticPr fontId="3"/>
  </si>
  <si>
    <t>U=Q×T</t>
    <phoneticPr fontId="3"/>
  </si>
  <si>
    <t>V</t>
    <phoneticPr fontId="3"/>
  </si>
  <si>
    <t>W=Q×V</t>
    <phoneticPr fontId="3"/>
  </si>
  <si>
    <t>A</t>
    <phoneticPr fontId="3"/>
  </si>
  <si>
    <t>B</t>
    <phoneticPr fontId="3"/>
  </si>
  <si>
    <t>C=A×B</t>
    <phoneticPr fontId="3"/>
  </si>
  <si>
    <t>D</t>
    <phoneticPr fontId="3"/>
  </si>
  <si>
    <t>E=C×D</t>
    <phoneticPr fontId="3"/>
  </si>
  <si>
    <t>G=A+F</t>
    <phoneticPr fontId="3"/>
  </si>
  <si>
    <t>H</t>
    <phoneticPr fontId="3"/>
  </si>
  <si>
    <t>I=G×H</t>
    <phoneticPr fontId="3"/>
  </si>
  <si>
    <t>J</t>
    <phoneticPr fontId="3"/>
  </si>
  <si>
    <t>Ｋ=I×J</t>
    <phoneticPr fontId="3"/>
  </si>
  <si>
    <t>L</t>
    <phoneticPr fontId="3"/>
  </si>
  <si>
    <t>M=K×L</t>
    <phoneticPr fontId="3"/>
  </si>
  <si>
    <t>N</t>
    <phoneticPr fontId="3"/>
  </si>
  <si>
    <t>O=M×N</t>
    <phoneticPr fontId="3"/>
  </si>
  <si>
    <t>Q=G+P</t>
    <phoneticPr fontId="3"/>
  </si>
  <si>
    <t>R</t>
    <phoneticPr fontId="3"/>
  </si>
  <si>
    <t>S=Q×R</t>
    <phoneticPr fontId="3"/>
  </si>
  <si>
    <t>経済波及効果集計表（高齢者福祉）</t>
    <rPh sb="6" eb="9">
      <t>シュウケイヒョウ</t>
    </rPh>
    <phoneticPr fontId="3"/>
  </si>
  <si>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</si>
  <si>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</si>
  <si>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</si>
  <si>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</si>
  <si>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⑧ 生産波及効果が達成される期間は、不明である。</t>
  </si>
  <si>
    <t>（４）その他</t>
  </si>
  <si>
    <t>備考</t>
    <rPh sb="0" eb="2">
      <t>ビコウ</t>
    </rPh>
    <phoneticPr fontId="3"/>
  </si>
  <si>
    <t>建設費</t>
    <rPh sb="0" eb="3">
      <t>ケンセツヒ</t>
    </rPh>
    <phoneticPr fontId="3"/>
  </si>
  <si>
    <t>運営費</t>
    <rPh sb="0" eb="3">
      <t>ウンエイヒ</t>
    </rPh>
    <phoneticPr fontId="3"/>
  </si>
  <si>
    <t>高齢者福祉施設を建設し、運営する場合の県の経済波及効果</t>
    <rPh sb="0" eb="3">
      <t>コウレイシャ</t>
    </rPh>
    <rPh sb="3" eb="5">
      <t>フクシ</t>
    </rPh>
    <rPh sb="5" eb="7">
      <t>シセツ</t>
    </rPh>
    <rPh sb="8" eb="10">
      <t>ケンセツ</t>
    </rPh>
    <rPh sb="12" eb="14">
      <t>ウンエイ</t>
    </rPh>
    <rPh sb="16" eb="18">
      <t>バアイ</t>
    </rPh>
    <rPh sb="19" eb="20">
      <t>ケン</t>
    </rPh>
    <rPh sb="21" eb="23">
      <t>ケイザイ</t>
    </rPh>
    <rPh sb="23" eb="25">
      <t>ハキュウ</t>
    </rPh>
    <rPh sb="25" eb="27">
      <t>コウカ</t>
    </rPh>
    <phoneticPr fontId="3"/>
  </si>
  <si>
    <t>経済波及効果計算プロセス（高齢者福祉2-2）</t>
    <phoneticPr fontId="3"/>
  </si>
  <si>
    <t xml:space="preserve"> </t>
    <phoneticPr fontId="3"/>
  </si>
  <si>
    <t xml:space="preserve">  </t>
    <phoneticPr fontId="3"/>
  </si>
  <si>
    <t>施設運営費２</t>
    <rPh sb="0" eb="2">
      <t>シセツ</t>
    </rPh>
    <rPh sb="2" eb="5">
      <t>ウンエイヒ</t>
    </rPh>
    <phoneticPr fontId="3"/>
  </si>
  <si>
    <t>経済波及効果集計表（高齢者福祉2）</t>
    <rPh sb="6" eb="9">
      <t>シュウケイヒョウ</t>
    </rPh>
    <phoneticPr fontId="3"/>
  </si>
  <si>
    <t>費目</t>
    <rPh sb="0" eb="2">
      <t>ヒモク</t>
    </rPh>
    <phoneticPr fontId="3"/>
  </si>
  <si>
    <t>細目</t>
    <rPh sb="0" eb="2">
      <t>サイモク</t>
    </rPh>
    <phoneticPr fontId="3"/>
  </si>
  <si>
    <t>施設建設費WS</t>
    <rPh sb="0" eb="2">
      <t>シセツ</t>
    </rPh>
    <rPh sb="2" eb="5">
      <t>ケンセツヒ</t>
    </rPh>
    <phoneticPr fontId="3"/>
  </si>
  <si>
    <t>取引基本表</t>
    <rPh sb="0" eb="2">
      <t>トリヒキ</t>
    </rPh>
    <rPh sb="2" eb="5">
      <t>キホンヒョウ</t>
    </rPh>
    <phoneticPr fontId="3"/>
  </si>
  <si>
    <t>投入係数表</t>
    <rPh sb="0" eb="2">
      <t>トウニュウ</t>
    </rPh>
    <rPh sb="2" eb="4">
      <t>ケイスウ</t>
    </rPh>
    <rPh sb="4" eb="5">
      <t>ヒョウ</t>
    </rPh>
    <phoneticPr fontId="3"/>
  </si>
  <si>
    <t>逆行列係数表</t>
    <rPh sb="0" eb="3">
      <t>ギャクギョウレツ</t>
    </rPh>
    <rPh sb="3" eb="5">
      <t>ケイスウ</t>
    </rPh>
    <rPh sb="5" eb="6">
      <t>ヒョウ</t>
    </rPh>
    <phoneticPr fontId="3"/>
  </si>
  <si>
    <t>分析係数表</t>
    <rPh sb="0" eb="2">
      <t>ブンセキ</t>
    </rPh>
    <rPh sb="2" eb="4">
      <t>ケイスウ</t>
    </rPh>
    <rPh sb="4" eb="5">
      <t>ヒョウ</t>
    </rPh>
    <phoneticPr fontId="3"/>
  </si>
  <si>
    <t>ﾜｰｸｼｰﾄ名</t>
  </si>
  <si>
    <t>説明</t>
  </si>
  <si>
    <t>備考</t>
  </si>
  <si>
    <t>施設運営費WS</t>
    <rPh sb="0" eb="2">
      <t>シセツ</t>
    </rPh>
    <rPh sb="2" eb="5">
      <t>ウンエイヒ</t>
    </rPh>
    <phoneticPr fontId="3"/>
  </si>
  <si>
    <t>施設運営費WS2</t>
    <rPh sb="0" eb="2">
      <t>シセツ</t>
    </rPh>
    <rPh sb="2" eb="5">
      <t>ウンエイヒ</t>
    </rPh>
    <phoneticPr fontId="3"/>
  </si>
  <si>
    <t>施設建設経済効果推計</t>
    <rPh sb="0" eb="2">
      <t>シセツ</t>
    </rPh>
    <rPh sb="2" eb="4">
      <t>ケンセツ</t>
    </rPh>
    <rPh sb="4" eb="6">
      <t>ケイザイ</t>
    </rPh>
    <rPh sb="6" eb="8">
      <t>コウカ</t>
    </rPh>
    <rPh sb="8" eb="10">
      <t>スイケイ</t>
    </rPh>
    <phoneticPr fontId="3"/>
  </si>
  <si>
    <t>施設運営経済効果推計</t>
    <rPh sb="0" eb="2">
      <t>シセツ</t>
    </rPh>
    <rPh sb="2" eb="4">
      <t>ウンエイ</t>
    </rPh>
    <rPh sb="4" eb="6">
      <t>ケイザイ</t>
    </rPh>
    <rPh sb="6" eb="8">
      <t>コウカ</t>
    </rPh>
    <rPh sb="8" eb="10">
      <t>スイケイ</t>
    </rPh>
    <phoneticPr fontId="3"/>
  </si>
  <si>
    <t>詳細分析</t>
    <rPh sb="0" eb="2">
      <t>ショウサイ</t>
    </rPh>
    <rPh sb="2" eb="4">
      <t>ブンセキ</t>
    </rPh>
    <phoneticPr fontId="3"/>
  </si>
  <si>
    <t>簡易分析</t>
    <rPh sb="0" eb="2">
      <t>カンイ</t>
    </rPh>
    <rPh sb="2" eb="4">
      <t>ブンセキ</t>
    </rPh>
    <phoneticPr fontId="3"/>
  </si>
  <si>
    <t>経済波及効果まとめ</t>
    <rPh sb="0" eb="2">
      <t>ケイザイ</t>
    </rPh>
    <rPh sb="2" eb="4">
      <t>ハキュウ</t>
    </rPh>
    <rPh sb="4" eb="6">
      <t>コウカ</t>
    </rPh>
    <phoneticPr fontId="3"/>
  </si>
  <si>
    <t>生産誘発額</t>
    <rPh sb="0" eb="2">
      <t>セイサン</t>
    </rPh>
    <rPh sb="2" eb="5">
      <t>ユウハツガク</t>
    </rPh>
    <phoneticPr fontId="3"/>
  </si>
  <si>
    <t>就業者誘発数</t>
    <rPh sb="0" eb="3">
      <t>シュウギョウシャ</t>
    </rPh>
    <rPh sb="3" eb="5">
      <t>ユウハツ</t>
    </rPh>
    <rPh sb="5" eb="6">
      <t>スウ</t>
    </rPh>
    <phoneticPr fontId="3"/>
  </si>
  <si>
    <t>（百万円）</t>
    <rPh sb="1" eb="2">
      <t>ヒャク</t>
    </rPh>
    <rPh sb="2" eb="4">
      <t>マンエン</t>
    </rPh>
    <phoneticPr fontId="3"/>
  </si>
  <si>
    <t>（人）</t>
    <rPh sb="1" eb="2">
      <t>ニン</t>
    </rPh>
    <phoneticPr fontId="3"/>
  </si>
  <si>
    <t>経済波及効果(A)</t>
    <rPh sb="0" eb="2">
      <t>ケイザイ</t>
    </rPh>
    <rPh sb="2" eb="4">
      <t>ハキュウ</t>
    </rPh>
    <rPh sb="4" eb="6">
      <t>コウカ</t>
    </rPh>
    <phoneticPr fontId="3"/>
  </si>
  <si>
    <t>当初需要額・県GDP(B)</t>
    <rPh sb="0" eb="2">
      <t>トウショ</t>
    </rPh>
    <rPh sb="2" eb="4">
      <t>ジュヨウ</t>
    </rPh>
    <rPh sb="4" eb="5">
      <t>ガク</t>
    </rPh>
    <rPh sb="6" eb="7">
      <t>ケン</t>
    </rPh>
    <phoneticPr fontId="3"/>
  </si>
  <si>
    <t>当初比（C=A/B）</t>
    <rPh sb="0" eb="2">
      <t>トウショ</t>
    </rPh>
    <rPh sb="2" eb="3">
      <t>ヒ</t>
    </rPh>
    <phoneticPr fontId="3"/>
  </si>
  <si>
    <t>①施設建設に係る効果</t>
    <rPh sb="1" eb="3">
      <t>シセツ</t>
    </rPh>
    <rPh sb="3" eb="5">
      <t>ケンセツ</t>
    </rPh>
    <rPh sb="6" eb="7">
      <t>カカ</t>
    </rPh>
    <rPh sb="8" eb="10">
      <t>コウカ</t>
    </rPh>
    <phoneticPr fontId="3"/>
  </si>
  <si>
    <t>②-1施設運営に係る効果（簡易分析・事業計画書・決算書等がなく総額のみわかる場合）</t>
    <rPh sb="3" eb="5">
      <t>シセツ</t>
    </rPh>
    <rPh sb="5" eb="7">
      <t>ウンエイ</t>
    </rPh>
    <rPh sb="8" eb="9">
      <t>カカ</t>
    </rPh>
    <rPh sb="10" eb="12">
      <t>コウカ</t>
    </rPh>
    <rPh sb="13" eb="15">
      <t>カンイ</t>
    </rPh>
    <rPh sb="15" eb="17">
      <t>ブンセキ</t>
    </rPh>
    <rPh sb="18" eb="20">
      <t>ジギョウ</t>
    </rPh>
    <rPh sb="20" eb="23">
      <t>ケイカクショ</t>
    </rPh>
    <rPh sb="24" eb="27">
      <t>ケッサンショ</t>
    </rPh>
    <rPh sb="27" eb="28">
      <t>トウ</t>
    </rPh>
    <rPh sb="31" eb="33">
      <t>ソウガク</t>
    </rPh>
    <rPh sb="38" eb="40">
      <t>バアイ</t>
    </rPh>
    <phoneticPr fontId="3"/>
  </si>
  <si>
    <t>産業連関分析上の留意点</t>
    <rPh sb="0" eb="2">
      <t>サンギョウ</t>
    </rPh>
    <rPh sb="2" eb="4">
      <t>レンカン</t>
    </rPh>
    <phoneticPr fontId="3"/>
  </si>
  <si>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3"/>
  </si>
  <si>
    <t>（１）「生産波及効果」とは</t>
    <phoneticPr fontId="3"/>
  </si>
  <si>
    <t xml:space="preserve">  ある産業部門の生産物に対する最終需要（投資・消費・移輸出）の変化が、直接・間接のルートを通じて、他の産業部門の生産に影響を及ぼしていくことを「生産波及効果」という。</t>
    <phoneticPr fontId="3"/>
  </si>
  <si>
    <t>生産波及効果分析では、産業間の因果連鎖に起因する生産波及効果のメカニズムを基に、最終的に各産業部門において誘発される生産額を測定する。</t>
    <phoneticPr fontId="3"/>
  </si>
  <si>
    <t>測定の道具として、「投入係数」と「逆行列係数」を使用する。</t>
    <phoneticPr fontId="3"/>
  </si>
  <si>
    <t>　生産波及効果には、「生産誘発効果」と「粗付加価値誘発効果」とがある。</t>
    <phoneticPr fontId="3"/>
  </si>
  <si>
    <t>このうち「生産誘発効果」には、原材料消費による誘発効果と雇用者所得（賃金・給与等）など家計を通じて消費支出される最終需要の増加による誘発効果などがある。</t>
    <phoneticPr fontId="3"/>
  </si>
  <si>
    <t xml:space="preserve">  波及効果（誘発効果）は、直接効果と間接波及効果（第１次、第２次……）に分けられる。</t>
    <phoneticPr fontId="3"/>
  </si>
  <si>
    <t>例えば、ある産業で 100億円の生産があった場合、直接効果は 100億円の生産そのものであり、間接波及効果は 100億円の生産活動に伴う原材料消費や民間消費支出による誘発効果である。</t>
    <phoneticPr fontId="3"/>
  </si>
  <si>
    <t>（２）分析の基本的仮定</t>
    <rPh sb="3" eb="5">
      <t>ブンセキ</t>
    </rPh>
    <phoneticPr fontId="3"/>
  </si>
  <si>
    <t>⑦ 各部門が生産活動を個別に行った効果の和は、それら部門が同時に行ったときの総効果に等しい。</t>
    <phoneticPr fontId="3"/>
  </si>
  <si>
    <t>（３）分析の前提条件</t>
    <rPh sb="3" eb="5">
      <t>ブンセキ</t>
    </rPh>
    <phoneticPr fontId="3"/>
  </si>
  <si>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3"/>
  </si>
  <si>
    <r>
      <t>③</t>
    </r>
    <r>
      <rPr>
        <sz val="10.5"/>
        <color indexed="8"/>
        <rFont val="ＭＳ 明朝"/>
        <family val="1"/>
        <charset val="128"/>
      </rPr>
      <t>就業者数は、生産額に比例して増加することとする。</t>
    </r>
    <phoneticPr fontId="3"/>
  </si>
  <si>
    <r>
      <t>④</t>
    </r>
    <r>
      <rPr>
        <sz val="10.5"/>
        <color indexed="8"/>
        <rFont val="ＭＳ 明朝"/>
        <family val="1"/>
        <charset val="128"/>
      </rPr>
      <t>粗付加価値については、雇用者報酬の一定割合が、最終需要（消費）にまわるものとする。</t>
    </r>
    <rPh sb="15" eb="17">
      <t>ホウシュウ</t>
    </rPh>
    <phoneticPr fontId="3"/>
  </si>
  <si>
    <t>　これを所得の消費への転換と呼び、その一定割合を「消費への転換比率」という。</t>
    <phoneticPr fontId="3"/>
  </si>
  <si>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3"/>
  </si>
  <si>
    <t>①生産波及効果分析では、新しく生み出された雇用者所得が、新たに消費需要の増加となって再び生産を誘発する過程を対象にした。</t>
    <phoneticPr fontId="3"/>
  </si>
  <si>
    <t>　計算上は次々に効果が波及していき、誘発される生産額が０になるまで分析は可能である。</t>
    <phoneticPr fontId="3"/>
  </si>
  <si>
    <t>　　実際には、生産波及過程で、「波及の中断」やタイム・ラグの問題などもあると考えられるが、分析の対象を、第２次間接波及効果までに限定した。</t>
    <phoneticPr fontId="3"/>
  </si>
  <si>
    <r>
      <t>②</t>
    </r>
    <r>
      <rPr>
        <sz val="10.5"/>
        <color indexed="8"/>
        <rFont val="ＭＳ 明朝"/>
        <family val="1"/>
        <charset val="128"/>
      </rPr>
      <t>雇用者報酬の外に営業余剰なども、一部、消費や投資に向って新たな需要を喚起する。</t>
    </r>
    <rPh sb="4" eb="6">
      <t>ホウシュウ</t>
    </rPh>
    <phoneticPr fontId="3"/>
  </si>
  <si>
    <t>　その転換比率となる指標に資料上の制約があり、比率が明確か、推定可能な特別の場合を除き、あまり計算されないため、計測の対象外とした。</t>
    <phoneticPr fontId="3"/>
  </si>
  <si>
    <t>雇用者報酬への転換比率</t>
    <rPh sb="0" eb="3">
      <t>コヨウシャ</t>
    </rPh>
    <rPh sb="3" eb="5">
      <t>ホウシュウ</t>
    </rPh>
    <rPh sb="7" eb="9">
      <t>テンカン</t>
    </rPh>
    <rPh sb="9" eb="11">
      <t>ヒリツ</t>
    </rPh>
    <phoneticPr fontId="3"/>
  </si>
  <si>
    <t>（資料）総務省「家計調査」</t>
    <rPh sb="1" eb="3">
      <t>シリョウ</t>
    </rPh>
    <rPh sb="4" eb="7">
      <t>ソウムショウ</t>
    </rPh>
    <rPh sb="8" eb="10">
      <t>カケイ</t>
    </rPh>
    <rPh sb="10" eb="12">
      <t>チョウサ</t>
    </rPh>
    <phoneticPr fontId="3"/>
  </si>
  <si>
    <t>神戸市</t>
    <rPh sb="0" eb="3">
      <t>コウベシ</t>
    </rPh>
    <phoneticPr fontId="3"/>
  </si>
  <si>
    <t>近畿</t>
    <rPh sb="0" eb="2">
      <t>キンキ</t>
    </rPh>
    <phoneticPr fontId="3"/>
  </si>
  <si>
    <t>・2次波及試算にあたっては、県産品自給率（純粋の県内への波及効果）を考慮</t>
  </si>
  <si>
    <t>備考（参照WS)</t>
    <rPh sb="0" eb="2">
      <t>ビコウ</t>
    </rPh>
    <rPh sb="3" eb="5">
      <t>サンショウ</t>
    </rPh>
    <phoneticPr fontId="3"/>
  </si>
  <si>
    <t>最終需要推計</t>
    <rPh sb="0" eb="2">
      <t>サイシュウ</t>
    </rPh>
    <rPh sb="2" eb="4">
      <t>ジュヨウ</t>
    </rPh>
    <rPh sb="4" eb="6">
      <t>スイケイ</t>
    </rPh>
    <phoneticPr fontId="3"/>
  </si>
  <si>
    <t>分析係数</t>
    <rPh sb="0" eb="2">
      <t>ブンセキ</t>
    </rPh>
    <rPh sb="2" eb="4">
      <t>ケイスウ</t>
    </rPh>
    <phoneticPr fontId="3"/>
  </si>
  <si>
    <t>②－1最終需要額（簡易分析）</t>
    <rPh sb="3" eb="5">
      <t>サイシュウ</t>
    </rPh>
    <rPh sb="5" eb="8">
      <t>ジュヨウガク</t>
    </rPh>
    <rPh sb="9" eb="11">
      <t>カンイ</t>
    </rPh>
    <rPh sb="11" eb="13">
      <t>ブンセキ</t>
    </rPh>
    <phoneticPr fontId="3"/>
  </si>
  <si>
    <t>－</t>
    <phoneticPr fontId="3"/>
  </si>
  <si>
    <t>推計WS</t>
    <rPh sb="0" eb="2">
      <t>スイケイ</t>
    </rPh>
    <phoneticPr fontId="3"/>
  </si>
  <si>
    <t>平均消費性向（勤労者世帯）</t>
    <rPh sb="0" eb="2">
      <t>ヘイキン</t>
    </rPh>
    <rPh sb="7" eb="10">
      <t>キンロウシャ</t>
    </rPh>
    <rPh sb="10" eb="12">
      <t>セタイ</t>
    </rPh>
    <phoneticPr fontId="3"/>
  </si>
  <si>
    <t>雇用者報酬転換比率</t>
    <rPh sb="0" eb="3">
      <t>コヨウシャ</t>
    </rPh>
    <rPh sb="3" eb="5">
      <t>ホウシュウ</t>
    </rPh>
    <rPh sb="5" eb="7">
      <t>テンカン</t>
    </rPh>
    <rPh sb="7" eb="9">
      <t>ヒリツ</t>
    </rPh>
    <phoneticPr fontId="3"/>
  </si>
  <si>
    <t>②-2運営需要詳細分析例（介護ｻｰﾋﾞｽ施設運営事業損益計算書）</t>
    <rPh sb="3" eb="5">
      <t>ウンエイ</t>
    </rPh>
    <rPh sb="5" eb="7">
      <t>ジュヨウ</t>
    </rPh>
    <rPh sb="7" eb="9">
      <t>ショウサイ</t>
    </rPh>
    <rPh sb="9" eb="11">
      <t>ブンセキ</t>
    </rPh>
    <rPh sb="11" eb="12">
      <t>レイ</t>
    </rPh>
    <rPh sb="13" eb="15">
      <t>カイゴ</t>
    </rPh>
    <rPh sb="20" eb="22">
      <t>シセツ</t>
    </rPh>
    <rPh sb="22" eb="24">
      <t>ウンエイ</t>
    </rPh>
    <rPh sb="24" eb="26">
      <t>ジギョウ</t>
    </rPh>
    <rPh sb="26" eb="28">
      <t>ソンエキ</t>
    </rPh>
    <rPh sb="28" eb="30">
      <t>ケイサン</t>
    </rPh>
    <rPh sb="30" eb="31">
      <t>ショ</t>
    </rPh>
    <phoneticPr fontId="3"/>
  </si>
  <si>
    <t>①</t>
    <phoneticPr fontId="3"/>
  </si>
  <si>
    <t>②－1</t>
    <phoneticPr fontId="3"/>
  </si>
  <si>
    <t>利用上の注意</t>
    <rPh sb="0" eb="2">
      <t>リヨウ</t>
    </rPh>
    <rPh sb="2" eb="3">
      <t>ウエ</t>
    </rPh>
    <rPh sb="4" eb="6">
      <t>チュウイ</t>
    </rPh>
    <phoneticPr fontId="3"/>
  </si>
  <si>
    <t>F=逆行列係数×E</t>
    <rPh sb="2" eb="5">
      <t>ギャクギョウレツ</t>
    </rPh>
    <rPh sb="5" eb="7">
      <t>ケイスウ</t>
    </rPh>
    <phoneticPr fontId="3"/>
  </si>
  <si>
    <t>P=逆行列係数×O</t>
    <rPh sb="2" eb="3">
      <t>ギャク</t>
    </rPh>
    <rPh sb="3" eb="5">
      <t>ギョウレツ</t>
    </rPh>
    <rPh sb="5" eb="7">
      <t>ケイスウ</t>
    </rPh>
    <phoneticPr fontId="3"/>
  </si>
  <si>
    <t>ﾃﾞｰﾀ入力欄</t>
    <rPh sb="4" eb="6">
      <t>ニュウリョク</t>
    </rPh>
    <rPh sb="6" eb="7">
      <t>ラン</t>
    </rPh>
    <phoneticPr fontId="3"/>
  </si>
  <si>
    <t>（単位：百万円）</t>
  </si>
  <si>
    <t>　</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</si>
  <si>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</si>
  <si>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</si>
  <si>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</si>
  <si>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</si>
  <si>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</si>
  <si>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</si>
  <si>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</si>
  <si>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</si>
  <si>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</si>
  <si>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</si>
  <si>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</si>
  <si>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</si>
  <si>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</si>
  <si>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</si>
  <si>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</si>
  <si>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</si>
  <si>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</si>
  <si>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</si>
  <si>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</si>
  <si>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</si>
  <si>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</si>
  <si>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</si>
  <si>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</si>
  <si>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</si>
  <si>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</si>
  <si>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内生部門計</t>
  </si>
  <si>
    <t>（控除）輸入</t>
  </si>
  <si>
    <t>（控除）移入</t>
  </si>
  <si>
    <t>（控除）移輸入計</t>
  </si>
  <si>
    <t>35</t>
  </si>
  <si>
    <t>間接税(除関税)</t>
  </si>
  <si>
    <t>（控除）経常補助金</t>
  </si>
  <si>
    <t>行和</t>
  </si>
  <si>
    <t>各種係数表</t>
  </si>
  <si>
    <t>第８表　その他の分析係数表（その３）　粗付加価値率・雇用者所得率</t>
  </si>
  <si>
    <t>第８表　その他の分析係数表（その４）　民間消費支出構成比</t>
  </si>
  <si>
    <t>※取引基本表より</t>
  </si>
  <si>
    <t>（百万円）</t>
  </si>
  <si>
    <t>（人／百万円）</t>
  </si>
  <si>
    <t>第８表　その他の分析係数表（その１）　県内自給率・移輸入係数表</t>
    <rPh sb="10" eb="12">
      <t>ケイスウ</t>
    </rPh>
    <phoneticPr fontId="3"/>
  </si>
  <si>
    <t>※取引基本表より</t>
    <rPh sb="1" eb="3">
      <t>トリヒキ</t>
    </rPh>
    <rPh sb="3" eb="6">
      <t>キホンヒョウ</t>
    </rPh>
    <phoneticPr fontId="3"/>
  </si>
  <si>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3"/>
  </si>
  <si>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3"/>
  </si>
  <si>
    <t>粗付加価値率</t>
    <rPh sb="0" eb="3">
      <t>ソフカ</t>
    </rPh>
    <rPh sb="3" eb="5">
      <t>カチ</t>
    </rPh>
    <rPh sb="5" eb="6">
      <t>リツ</t>
    </rPh>
    <phoneticPr fontId="3"/>
  </si>
  <si>
    <t>雇用者所得率</t>
    <rPh sb="0" eb="3">
      <t>コヨウシャ</t>
    </rPh>
    <rPh sb="3" eb="6">
      <t>ショトクリツ</t>
    </rPh>
    <phoneticPr fontId="3"/>
  </si>
  <si>
    <t>民間消費支出構成比</t>
    <rPh sb="0" eb="2">
      <t>ミンカン</t>
    </rPh>
    <rPh sb="2" eb="4">
      <t>ショウヒ</t>
    </rPh>
    <rPh sb="4" eb="6">
      <t>シシュツ</t>
    </rPh>
    <rPh sb="6" eb="9">
      <t>コウセイヒ</t>
    </rPh>
    <phoneticPr fontId="3"/>
  </si>
  <si>
    <t>データ入力欄</t>
  </si>
  <si>
    <t>Ｃ</t>
  </si>
  <si>
    <t>部門名</t>
  </si>
  <si>
    <t>購入者価格（百万円）</t>
  </si>
  <si>
    <t>商業マージン</t>
  </si>
  <si>
    <t>運輸マージン</t>
  </si>
  <si>
    <t>商業マージン率</t>
  </si>
  <si>
    <t>運輸マージン率</t>
  </si>
  <si>
    <t>輸送機械  　　　　　</t>
  </si>
  <si>
    <t>電力・ガス・熱供給　</t>
  </si>
  <si>
    <t>②-2施設運営に係る効果（詳細分析：事業計画書・決算書等がある場合）</t>
  </si>
  <si>
    <t>生産者価格
（百万円）</t>
    <rPh sb="0" eb="3">
      <t>セイサンシャ</t>
    </rPh>
    <rPh sb="3" eb="5">
      <t>カカク</t>
    </rPh>
    <rPh sb="7" eb="8">
      <t>ヒャク</t>
    </rPh>
    <rPh sb="8" eb="10">
      <t>マンエン</t>
    </rPh>
    <phoneticPr fontId="3"/>
  </si>
  <si>
    <t>購入者価格
（百万円）</t>
    <rPh sb="0" eb="3">
      <t>コウニュウシャ</t>
    </rPh>
    <rPh sb="3" eb="5">
      <t>カカク</t>
    </rPh>
    <rPh sb="7" eb="8">
      <t>ヒャク</t>
    </rPh>
    <rPh sb="8" eb="10">
      <t>マンエン</t>
    </rPh>
    <phoneticPr fontId="3"/>
  </si>
  <si>
    <t>うち商業
マージン額</t>
    <rPh sb="2" eb="4">
      <t>ショウギョウ</t>
    </rPh>
    <rPh sb="9" eb="10">
      <t>ガク</t>
    </rPh>
    <phoneticPr fontId="3"/>
  </si>
  <si>
    <t>うち運輸
マージン額</t>
    <rPh sb="2" eb="4">
      <t>ウンユ</t>
    </rPh>
    <phoneticPr fontId="3"/>
  </si>
  <si>
    <t>うち商業
マージン率</t>
    <rPh sb="2" eb="4">
      <t>ショウギョウ</t>
    </rPh>
    <rPh sb="9" eb="10">
      <t>リツ</t>
    </rPh>
    <phoneticPr fontId="3"/>
  </si>
  <si>
    <t>うち運輸
マージン率</t>
    <rPh sb="2" eb="4">
      <t>ウンユ</t>
    </rPh>
    <rPh sb="9" eb="10">
      <t>リツ</t>
    </rPh>
    <phoneticPr fontId="3"/>
  </si>
  <si>
    <t>C</t>
    <phoneticPr fontId="3"/>
  </si>
  <si>
    <t>最終需要額</t>
  </si>
  <si>
    <t>最終需要額</t>
    <rPh sb="0" eb="2">
      <t>サイシュウ</t>
    </rPh>
    <rPh sb="2" eb="4">
      <t>ジュヨウ</t>
    </rPh>
    <rPh sb="4" eb="5">
      <t>ガク</t>
    </rPh>
    <phoneticPr fontId="3"/>
  </si>
  <si>
    <t>粗付加価値誘発額</t>
  </si>
  <si>
    <t>データ入力</t>
  </si>
  <si>
    <t>経済効果集計</t>
  </si>
  <si>
    <t>推計結果</t>
  </si>
  <si>
    <t>価格転換</t>
  </si>
  <si>
    <t>購入者→生産者価格</t>
  </si>
  <si>
    <t>事例５　高齢者福祉（建設・運営）経済波及効果ﾜｰｸｼｰﾄ目次</t>
    <rPh sb="0" eb="2">
      <t>ジレイ</t>
    </rPh>
    <rPh sb="4" eb="7">
      <t>コウレイシャ</t>
    </rPh>
    <rPh sb="7" eb="9">
      <t>フクシ</t>
    </rPh>
    <rPh sb="10" eb="12">
      <t>ケンセツ</t>
    </rPh>
    <rPh sb="13" eb="15">
      <t>ウンエイ</t>
    </rPh>
    <rPh sb="16" eb="18">
      <t>ケイザイ</t>
    </rPh>
    <rPh sb="18" eb="20">
      <t>ハキュウ</t>
    </rPh>
    <rPh sb="20" eb="22">
      <t>コウカ</t>
    </rPh>
    <rPh sb="28" eb="30">
      <t>モクジ</t>
    </rPh>
    <phoneticPr fontId="3"/>
  </si>
  <si>
    <t>粗付加価値率</t>
    <rPh sb="0" eb="1">
      <t>ソ</t>
    </rPh>
    <rPh sb="1" eb="3">
      <t>フカ</t>
    </rPh>
    <rPh sb="3" eb="5">
      <t>カチ</t>
    </rPh>
    <rPh sb="5" eb="6">
      <t>リツ</t>
    </rPh>
    <phoneticPr fontId="3"/>
  </si>
  <si>
    <t>粗付加価値誘発額</t>
    <rPh sb="0" eb="1">
      <t>ソ</t>
    </rPh>
    <rPh sb="1" eb="3">
      <t>フカ</t>
    </rPh>
    <rPh sb="3" eb="5">
      <t>カチ</t>
    </rPh>
    <rPh sb="5" eb="8">
      <t>ユウハツガク</t>
    </rPh>
    <phoneticPr fontId="3"/>
  </si>
  <si>
    <t>需要増加額
(損益計算書より)</t>
    <rPh sb="7" eb="9">
      <t>ソンエキ</t>
    </rPh>
    <rPh sb="9" eb="12">
      <t>ケイサンショ</t>
    </rPh>
    <phoneticPr fontId="3"/>
  </si>
  <si>
    <t>事例５　高齢者福祉（建設・運営）経済波及効果</t>
    <rPh sb="0" eb="2">
      <t>ジレイ</t>
    </rPh>
    <rPh sb="4" eb="7">
      <t>コウレイシャ</t>
    </rPh>
    <rPh sb="7" eb="9">
      <t>フクシ</t>
    </rPh>
    <rPh sb="10" eb="12">
      <t>ケンセツ</t>
    </rPh>
    <rPh sb="13" eb="15">
      <t>ウンエイ</t>
    </rPh>
    <rPh sb="16" eb="18">
      <t>ケイザイ</t>
    </rPh>
    <rPh sb="18" eb="20">
      <t>ハキュウ</t>
    </rPh>
    <rPh sb="20" eb="22">
      <t>コウカ</t>
    </rPh>
    <phoneticPr fontId="3"/>
  </si>
  <si>
    <t>飲食料品　　　　　　　</t>
  </si>
  <si>
    <t>情報通信</t>
  </si>
  <si>
    <t>36</t>
  </si>
  <si>
    <t>37</t>
  </si>
  <si>
    <t>38</t>
  </si>
  <si>
    <t>39</t>
  </si>
  <si>
    <t>40</t>
  </si>
  <si>
    <t>(控除)補助金</t>
  </si>
  <si>
    <t>推計WS</t>
  </si>
  <si>
    <t>情報通信</t>
    <rPh sb="0" eb="4">
      <t>ジョウホウツウシン</t>
    </rPh>
    <phoneticPr fontId="3"/>
  </si>
  <si>
    <t>飲食料品</t>
    <rPh sb="0" eb="4">
      <t>インショクリョウヒン</t>
    </rPh>
    <phoneticPr fontId="3"/>
  </si>
  <si>
    <t xml:space="preserve"> </t>
  </si>
  <si>
    <r>
      <t>金額</t>
    </r>
    <r>
      <rPr>
        <sz val="8"/>
        <rFont val="ＭＳ Ｐゴシック"/>
        <family val="3"/>
        <charset val="128"/>
      </rPr>
      <t xml:space="preserve"> (百万円）</t>
    </r>
    <rPh sb="4" eb="5">
      <t>ヒャク</t>
    </rPh>
    <rPh sb="5" eb="7">
      <t>マンエン</t>
    </rPh>
    <phoneticPr fontId="3"/>
  </si>
  <si>
    <t>車両費</t>
    <phoneticPr fontId="3"/>
  </si>
  <si>
    <t>ガソリン代等車両運営、維持管理費用</t>
    <phoneticPr fontId="3"/>
  </si>
  <si>
    <t>機械、スポーツ娯楽用品・その他の物品賃貸</t>
    <phoneticPr fontId="3"/>
  </si>
  <si>
    <t>間接税</t>
    <phoneticPr fontId="3"/>
  </si>
  <si>
    <t>施設運営事業収益</t>
    <rPh sb="0" eb="2">
      <t>シセツ</t>
    </rPh>
    <rPh sb="2" eb="4">
      <t>ウンエイ</t>
    </rPh>
    <rPh sb="4" eb="6">
      <t>ジギョウ</t>
    </rPh>
    <rPh sb="6" eb="8">
      <t>シュウエキ</t>
    </rPh>
    <phoneticPr fontId="3"/>
  </si>
  <si>
    <t>施設運営事業費用</t>
    <rPh sb="6" eb="8">
      <t>ヒヨウ</t>
    </rPh>
    <phoneticPr fontId="3"/>
  </si>
  <si>
    <t>粗付加価値　　　　　誘発額</t>
    <rPh sb="0" eb="1">
      <t>ソ</t>
    </rPh>
    <rPh sb="1" eb="3">
      <t>フカ</t>
    </rPh>
    <rPh sb="3" eb="5">
      <t>カチ</t>
    </rPh>
    <rPh sb="10" eb="13">
      <t>ユウハツガク</t>
    </rPh>
    <phoneticPr fontId="3"/>
  </si>
  <si>
    <t>就業係数（百万円当り）</t>
    <rPh sb="0" eb="2">
      <t>シュウギョウ</t>
    </rPh>
    <rPh sb="2" eb="4">
      <t>ケイスウ</t>
    </rPh>
    <phoneticPr fontId="3"/>
  </si>
  <si>
    <t>取引基本表（生産者価格表）</t>
  </si>
  <si>
    <t>１</t>
  </si>
  <si>
    <t>2</t>
  </si>
  <si>
    <t>3</t>
  </si>
  <si>
    <t>4</t>
  </si>
  <si>
    <t>5</t>
  </si>
  <si>
    <t>6</t>
  </si>
  <si>
    <t>7</t>
  </si>
  <si>
    <t>8</t>
  </si>
  <si>
    <t>9</t>
  </si>
  <si>
    <t>パルプ・紙・木製品</t>
  </si>
  <si>
    <t>はん用機械</t>
  </si>
  <si>
    <t>生産用機械</t>
  </si>
  <si>
    <t>業務用機械</t>
  </si>
  <si>
    <t>水道　　</t>
  </si>
  <si>
    <t>県内生産額</t>
    <rPh sb="0" eb="1">
      <t>ケン</t>
    </rPh>
    <phoneticPr fontId="2"/>
  </si>
  <si>
    <t>逆行列係数　〔I-(I-M)A〕-1型</t>
  </si>
  <si>
    <t>統合大分類（39部門）</t>
    <rPh sb="0" eb="2">
      <t>トウゴウ</t>
    </rPh>
    <rPh sb="2" eb="3">
      <t>ダイ</t>
    </rPh>
    <rPh sb="3" eb="5">
      <t>ブンルイ</t>
    </rPh>
    <phoneticPr fontId="16"/>
  </si>
  <si>
    <t>農業</t>
    <rPh sb="0" eb="2">
      <t>ノウギョウ</t>
    </rPh>
    <phoneticPr fontId="16"/>
  </si>
  <si>
    <t>林業</t>
    <rPh sb="0" eb="2">
      <t>リンギョウ</t>
    </rPh>
    <phoneticPr fontId="19"/>
  </si>
  <si>
    <t>漁業</t>
    <rPh sb="0" eb="2">
      <t>ギョギョウ</t>
    </rPh>
    <phoneticPr fontId="19"/>
  </si>
  <si>
    <t>電子部品</t>
    <rPh sb="0" eb="2">
      <t>デンシ</t>
    </rPh>
    <rPh sb="2" eb="4">
      <t>ブヒン</t>
    </rPh>
    <phoneticPr fontId="19"/>
  </si>
  <si>
    <t>廃棄物処理</t>
    <rPh sb="0" eb="3">
      <t>ハイキブツ</t>
    </rPh>
    <rPh sb="3" eb="5">
      <t>ショリ</t>
    </rPh>
    <phoneticPr fontId="19"/>
  </si>
  <si>
    <t>商業</t>
    <rPh sb="0" eb="2">
      <t>ショウギョウ</t>
    </rPh>
    <phoneticPr fontId="19"/>
  </si>
  <si>
    <t>医療・福祉</t>
    <rPh sb="3" eb="5">
      <t>フクシ</t>
    </rPh>
    <phoneticPr fontId="19"/>
  </si>
  <si>
    <t>事務用品</t>
    <rPh sb="0" eb="2">
      <t>ジム</t>
    </rPh>
    <rPh sb="2" eb="4">
      <t>ヨウヒン</t>
    </rPh>
    <phoneticPr fontId="19"/>
  </si>
  <si>
    <t>分類不明</t>
    <rPh sb="0" eb="2">
      <t>ブンルイ</t>
    </rPh>
    <rPh sb="2" eb="4">
      <t>フメイ</t>
    </rPh>
    <phoneticPr fontId="19"/>
  </si>
  <si>
    <t>統合大分類（39部門）</t>
    <rPh sb="2" eb="3">
      <t>ダイ</t>
    </rPh>
    <phoneticPr fontId="3"/>
  </si>
  <si>
    <t>雇用係数</t>
    <rPh sb="0" eb="2">
      <t>コヨウ</t>
    </rPh>
    <phoneticPr fontId="3"/>
  </si>
  <si>
    <t>平成21年平均</t>
    <rPh sb="0" eb="2">
      <t>ヘイセイ</t>
    </rPh>
    <rPh sb="4" eb="5">
      <t>ネン</t>
    </rPh>
    <rPh sb="5" eb="7">
      <t>ヘイキン</t>
    </rPh>
    <phoneticPr fontId="5"/>
  </si>
  <si>
    <t>平成22年平均</t>
    <rPh sb="0" eb="2">
      <t>ヘイセイ</t>
    </rPh>
    <rPh sb="4" eb="5">
      <t>ネン</t>
    </rPh>
    <rPh sb="5" eb="7">
      <t>ヘイキン</t>
    </rPh>
    <phoneticPr fontId="5"/>
  </si>
  <si>
    <t>平成23年平均</t>
    <rPh sb="0" eb="2">
      <t>ヘイセイ</t>
    </rPh>
    <rPh sb="4" eb="5">
      <t>ネン</t>
    </rPh>
    <rPh sb="5" eb="7">
      <t>ヘイキン</t>
    </rPh>
    <phoneticPr fontId="5"/>
  </si>
  <si>
    <t>平成24年平均</t>
    <rPh sb="0" eb="2">
      <t>ヘイセイ</t>
    </rPh>
    <rPh sb="4" eb="5">
      <t>ネン</t>
    </rPh>
    <rPh sb="5" eb="7">
      <t>ヘイキン</t>
    </rPh>
    <phoneticPr fontId="5"/>
  </si>
  <si>
    <t>平成25年平均</t>
    <rPh sb="0" eb="2">
      <t>ヘイセイ</t>
    </rPh>
    <rPh sb="4" eb="5">
      <t>ネン</t>
    </rPh>
    <rPh sb="5" eb="7">
      <t>ヘイキン</t>
    </rPh>
    <phoneticPr fontId="5"/>
  </si>
  <si>
    <t>平成26年平均</t>
    <rPh sb="0" eb="2">
      <t>ヘイセイ</t>
    </rPh>
    <rPh sb="4" eb="5">
      <t>ネン</t>
    </rPh>
    <rPh sb="5" eb="7">
      <t>ヘイキン</t>
    </rPh>
    <phoneticPr fontId="5"/>
  </si>
  <si>
    <t>平成27年平均</t>
    <rPh sb="0" eb="2">
      <t>ヘイセイ</t>
    </rPh>
    <rPh sb="4" eb="5">
      <t>ネン</t>
    </rPh>
    <rPh sb="5" eb="7">
      <t>ヘイキン</t>
    </rPh>
    <phoneticPr fontId="5"/>
  </si>
  <si>
    <t>施設運営費（医療・福祉）</t>
    <rPh sb="0" eb="2">
      <t>シセツ</t>
    </rPh>
    <rPh sb="2" eb="5">
      <t>ウンエイヒ</t>
    </rPh>
    <rPh sb="6" eb="8">
      <t>イリョウ</t>
    </rPh>
    <rPh sb="9" eb="11">
      <t>フクシ</t>
    </rPh>
    <phoneticPr fontId="3"/>
  </si>
  <si>
    <t>※商業と運輸関係の部門のマージン額は、他部門からのマージン額が加算された金額</t>
    <rPh sb="1" eb="3">
      <t>ショウギョウ</t>
    </rPh>
    <rPh sb="4" eb="6">
      <t>ウンユ</t>
    </rPh>
    <rPh sb="6" eb="8">
      <t>カンケイ</t>
    </rPh>
    <rPh sb="9" eb="11">
      <t>ブモン</t>
    </rPh>
    <rPh sb="16" eb="17">
      <t>ガク</t>
    </rPh>
    <rPh sb="19" eb="22">
      <t>タブモン</t>
    </rPh>
    <rPh sb="29" eb="30">
      <t>ガク</t>
    </rPh>
    <rPh sb="31" eb="33">
      <t>カサン</t>
    </rPh>
    <rPh sb="36" eb="38">
      <t>キンガク</t>
    </rPh>
    <phoneticPr fontId="3"/>
  </si>
  <si>
    <t>39部門マージン率表</t>
  </si>
  <si>
    <t>Ｄ＝Ｂ／Ａ</t>
  </si>
  <si>
    <t>Ｅ＝Ｃ／Ａ</t>
  </si>
  <si>
    <t>H26年度県GDP(名目値)</t>
    <rPh sb="10" eb="13">
      <t>メイモクチ</t>
    </rPh>
    <phoneticPr fontId="3"/>
  </si>
  <si>
    <t>　</t>
    <phoneticPr fontId="3"/>
  </si>
  <si>
    <t>投入係数（医療・福祉）</t>
    <rPh sb="5" eb="7">
      <t>イリョウ</t>
    </rPh>
    <rPh sb="8" eb="10">
      <t>フクシ</t>
    </rPh>
    <phoneticPr fontId="3"/>
  </si>
  <si>
    <t>投入係数   （建設）</t>
    <rPh sb="8" eb="10">
      <t>ケンセツ</t>
    </rPh>
    <phoneticPr fontId="3"/>
  </si>
  <si>
    <t>最終需要額</t>
    <rPh sb="0" eb="2">
      <t>サイシュウ</t>
    </rPh>
    <rPh sb="2" eb="5">
      <t>ジュヨウガク</t>
    </rPh>
    <phoneticPr fontId="3"/>
  </si>
  <si>
    <t>39部門分類との対応（ｺｰﾄﾞ、部門名）</t>
    <rPh sb="2" eb="4">
      <t>ブモン</t>
    </rPh>
    <rPh sb="8" eb="10">
      <t>タイオウ</t>
    </rPh>
    <rPh sb="16" eb="18">
      <t>ブモン</t>
    </rPh>
    <rPh sb="18" eb="19">
      <t>メイ</t>
    </rPh>
    <phoneticPr fontId="3"/>
  </si>
  <si>
    <t>水道</t>
    <phoneticPr fontId="3"/>
  </si>
  <si>
    <t>　</t>
    <phoneticPr fontId="3"/>
  </si>
  <si>
    <t>雇用者所得</t>
    <rPh sb="0" eb="3">
      <t>コヨウシャ</t>
    </rPh>
    <rPh sb="3" eb="5">
      <t>ショトク</t>
    </rPh>
    <phoneticPr fontId="3"/>
  </si>
  <si>
    <t>投入係数（部門別）</t>
    <rPh sb="5" eb="8">
      <t>ブモンベツ</t>
    </rPh>
    <phoneticPr fontId="3"/>
  </si>
  <si>
    <t>雇用者創出（人）</t>
    <rPh sb="0" eb="2">
      <t>コヨウ</t>
    </rPh>
    <rPh sb="3" eb="5">
      <t>ソウシュツ</t>
    </rPh>
    <phoneticPr fontId="3"/>
  </si>
  <si>
    <t>雇用者誘発数</t>
    <rPh sb="0" eb="2">
      <t>コヨウ</t>
    </rPh>
    <rPh sb="3" eb="5">
      <t>ユウハツ</t>
    </rPh>
    <rPh sb="5" eb="6">
      <t>スウ</t>
    </rPh>
    <phoneticPr fontId="3"/>
  </si>
  <si>
    <t>雇用者誘発数</t>
    <rPh sb="0" eb="3">
      <t>コヨウシャ</t>
    </rPh>
    <rPh sb="3" eb="5">
      <t>ユウハツ</t>
    </rPh>
    <rPh sb="5" eb="6">
      <t>スウ</t>
    </rPh>
    <phoneticPr fontId="3"/>
  </si>
  <si>
    <t>① 平成27年の産業構造において分析しており、「投入係数」「逆行列係数」を一定と仮定している。</t>
    <phoneticPr fontId="3"/>
  </si>
  <si>
    <t>② 価格は平成27年価格である。</t>
    <phoneticPr fontId="3"/>
  </si>
  <si>
    <r>
      <t>②</t>
    </r>
    <r>
      <rPr>
        <sz val="10.5"/>
        <color indexed="8"/>
        <rFont val="ＭＳ 明朝"/>
        <family val="1"/>
        <charset val="128"/>
      </rPr>
      <t>波及効果の測定には、39部門表（平成27年表）を用い、最終需要増加に伴う原材料による波及効果、付加価値による波及効果の２段階に分けて行う。</t>
    </r>
    <rPh sb="28" eb="30">
      <t>サイシュウ</t>
    </rPh>
    <rPh sb="30" eb="32">
      <t>ジュヨウ</t>
    </rPh>
    <rPh sb="32" eb="34">
      <t>ゾウカ</t>
    </rPh>
    <rPh sb="35" eb="36">
      <t>トモナ</t>
    </rPh>
    <phoneticPr fontId="3"/>
  </si>
  <si>
    <t>平成27年兵庫県産業連関表</t>
    <rPh sb="5" eb="8">
      <t>ヒョウゴケン</t>
    </rPh>
    <rPh sb="8" eb="10">
      <t>サンギョウ</t>
    </rPh>
    <phoneticPr fontId="17"/>
  </si>
  <si>
    <t>　</t>
    <phoneticPr fontId="3"/>
  </si>
  <si>
    <t>プラスチック・ゴム製品</t>
    <rPh sb="9" eb="11">
      <t>セイヒン</t>
    </rPh>
    <phoneticPr fontId="3"/>
  </si>
  <si>
    <t>情報通信機器</t>
    <phoneticPr fontId="3"/>
  </si>
  <si>
    <t>運輸・郵便</t>
    <rPh sb="3" eb="5">
      <t>ユウビン</t>
    </rPh>
    <phoneticPr fontId="19"/>
  </si>
  <si>
    <t>他に分類されない会員制団体</t>
    <rPh sb="0" eb="1">
      <t>ホカ</t>
    </rPh>
    <rPh sb="2" eb="4">
      <t>ブンルイ</t>
    </rPh>
    <rPh sb="8" eb="11">
      <t>カイインセイ</t>
    </rPh>
    <rPh sb="11" eb="13">
      <t>ダンタイ</t>
    </rPh>
    <phoneticPr fontId="19"/>
  </si>
  <si>
    <t>対個人サービス</t>
    <phoneticPr fontId="19"/>
  </si>
  <si>
    <t>県内総固定資本形成（公的）</t>
    <rPh sb="0" eb="1">
      <t>ケン</t>
    </rPh>
    <phoneticPr fontId="16"/>
  </si>
  <si>
    <t>県内総固定資本形成（民間）</t>
    <rPh sb="0" eb="1">
      <t>ケン</t>
    </rPh>
    <phoneticPr fontId="16"/>
  </si>
  <si>
    <t>県内最終需要計</t>
    <rPh sb="0" eb="1">
      <t>ケン</t>
    </rPh>
    <phoneticPr fontId="16"/>
  </si>
  <si>
    <t>県内需要合計</t>
    <rPh sb="0" eb="1">
      <t>ケン</t>
    </rPh>
    <phoneticPr fontId="16"/>
  </si>
  <si>
    <t>移輸出計</t>
    <rPh sb="0" eb="1">
      <t>イ</t>
    </rPh>
    <rPh sb="1" eb="3">
      <t>ユシュツ</t>
    </rPh>
    <rPh sb="3" eb="4">
      <t>ケイ</t>
    </rPh>
    <phoneticPr fontId="3"/>
  </si>
  <si>
    <t>県内生産額</t>
    <rPh sb="0" eb="1">
      <t>ケン</t>
    </rPh>
    <phoneticPr fontId="16"/>
  </si>
  <si>
    <t>37</t>
    <phoneticPr fontId="3"/>
  </si>
  <si>
    <t>38</t>
    <phoneticPr fontId="3"/>
  </si>
  <si>
    <t>39</t>
    <phoneticPr fontId="3"/>
  </si>
  <si>
    <t>40</t>
    <phoneticPr fontId="3"/>
  </si>
  <si>
    <t>59</t>
    <phoneticPr fontId="3"/>
  </si>
  <si>
    <t>60</t>
    <phoneticPr fontId="3"/>
  </si>
  <si>
    <t>61</t>
    <phoneticPr fontId="3"/>
  </si>
  <si>
    <t>62</t>
    <phoneticPr fontId="3"/>
  </si>
  <si>
    <t>63</t>
    <phoneticPr fontId="3"/>
  </si>
  <si>
    <t>64</t>
    <phoneticPr fontId="3"/>
  </si>
  <si>
    <t>65</t>
    <phoneticPr fontId="3"/>
  </si>
  <si>
    <t>66</t>
    <phoneticPr fontId="3"/>
  </si>
  <si>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16"/>
  </si>
  <si>
    <t>投入係数表</t>
    <rPh sb="0" eb="2">
      <t>トウニュウ</t>
    </rPh>
    <rPh sb="2" eb="4">
      <t>ケイスウ</t>
    </rPh>
    <phoneticPr fontId="3"/>
  </si>
  <si>
    <t>情報通信機器</t>
    <phoneticPr fontId="3"/>
  </si>
  <si>
    <t>対個人サービス</t>
    <phoneticPr fontId="19"/>
  </si>
  <si>
    <t>37</t>
    <phoneticPr fontId="3"/>
  </si>
  <si>
    <t>38</t>
    <phoneticPr fontId="3"/>
  </si>
  <si>
    <t>39</t>
    <phoneticPr fontId="3"/>
  </si>
  <si>
    <t>40</t>
    <phoneticPr fontId="3"/>
  </si>
  <si>
    <t>59</t>
    <phoneticPr fontId="3"/>
  </si>
  <si>
    <t>60</t>
    <phoneticPr fontId="3"/>
  </si>
  <si>
    <t>61</t>
    <phoneticPr fontId="3"/>
  </si>
  <si>
    <t>62</t>
    <phoneticPr fontId="3"/>
  </si>
  <si>
    <t>63</t>
    <phoneticPr fontId="3"/>
  </si>
  <si>
    <t>64</t>
    <phoneticPr fontId="3"/>
  </si>
  <si>
    <t>65</t>
    <phoneticPr fontId="3"/>
  </si>
  <si>
    <t>66</t>
    <phoneticPr fontId="3"/>
  </si>
  <si>
    <t>列和</t>
    <rPh sb="0" eb="1">
      <t>レツ</t>
    </rPh>
    <rPh sb="1" eb="2">
      <t>ワ</t>
    </rPh>
    <phoneticPr fontId="3"/>
  </si>
  <si>
    <t>平成27年兵庫県産業連関表</t>
    <rPh sb="5" eb="8">
      <t>ヒョウゴケン</t>
    </rPh>
    <rPh sb="8" eb="10">
      <t>サンギョウ</t>
    </rPh>
    <phoneticPr fontId="3"/>
  </si>
  <si>
    <t>第８表　その他の分析係数表（その２）　就業・雇用係数表</t>
    <phoneticPr fontId="3"/>
  </si>
  <si>
    <t>県内自給率</t>
    <rPh sb="0" eb="1">
      <t>ケン</t>
    </rPh>
    <phoneticPr fontId="3"/>
  </si>
  <si>
    <t>就業係数</t>
    <phoneticPr fontId="3"/>
  </si>
  <si>
    <t>雇用係数</t>
    <phoneticPr fontId="3"/>
  </si>
  <si>
    <t>県内需要合計</t>
    <rPh sb="0" eb="1">
      <t>ケン</t>
    </rPh>
    <phoneticPr fontId="3"/>
  </si>
  <si>
    <t>県内生産額</t>
    <rPh sb="0" eb="1">
      <t>ケン</t>
    </rPh>
    <phoneticPr fontId="3"/>
  </si>
  <si>
    <t>従業者</t>
    <rPh sb="0" eb="3">
      <t>ジュウギョウシャ</t>
    </rPh>
    <phoneticPr fontId="3"/>
  </si>
  <si>
    <t>雇用者</t>
    <rPh sb="0" eb="3">
      <t>コヨウシャ</t>
    </rPh>
    <phoneticPr fontId="3"/>
  </si>
  <si>
    <t>Ｃ</t>
    <phoneticPr fontId="3"/>
  </si>
  <si>
    <t>Ｄ＝Ａ／Ｃ</t>
    <phoneticPr fontId="3"/>
  </si>
  <si>
    <t>Ｅ＝Ｂ／Ｃ</t>
    <phoneticPr fontId="3"/>
  </si>
  <si>
    <t>A</t>
    <phoneticPr fontId="3"/>
  </si>
  <si>
    <t>B</t>
    <phoneticPr fontId="3"/>
  </si>
  <si>
    <t>C</t>
    <phoneticPr fontId="3"/>
  </si>
  <si>
    <t>D</t>
    <phoneticPr fontId="3"/>
  </si>
  <si>
    <t>E</t>
    <phoneticPr fontId="3"/>
  </si>
  <si>
    <t>F</t>
    <phoneticPr fontId="3"/>
  </si>
  <si>
    <t>G=Σ(A:E)/Ｆ</t>
    <phoneticPr fontId="3"/>
  </si>
  <si>
    <t>H=A/F</t>
    <phoneticPr fontId="3"/>
  </si>
  <si>
    <t>A</t>
    <phoneticPr fontId="3"/>
  </si>
  <si>
    <t>B=A/ΣA</t>
    <phoneticPr fontId="3"/>
  </si>
  <si>
    <t>情報通信機器</t>
    <phoneticPr fontId="3"/>
  </si>
  <si>
    <t>情報通信機器</t>
  </si>
  <si>
    <t>37</t>
    <phoneticPr fontId="3"/>
  </si>
  <si>
    <t>対個人サービス</t>
    <phoneticPr fontId="19"/>
  </si>
  <si>
    <t>その他対個人サービス</t>
    <rPh sb="2" eb="3">
      <t>タ</t>
    </rPh>
    <phoneticPr fontId="19"/>
  </si>
  <si>
    <t>38</t>
    <phoneticPr fontId="3"/>
  </si>
  <si>
    <t>39</t>
    <phoneticPr fontId="3"/>
  </si>
  <si>
    <t>40</t>
    <phoneticPr fontId="3"/>
  </si>
  <si>
    <t>(出所）兵庫県統計課「平成27年兵庫県雇用表」</t>
    <rPh sb="1" eb="3">
      <t>シュッショ</t>
    </rPh>
    <rPh sb="4" eb="6">
      <t>ヒョウゴ</t>
    </rPh>
    <rPh sb="6" eb="7">
      <t>ケン</t>
    </rPh>
    <rPh sb="7" eb="9">
      <t>トウケイ</t>
    </rPh>
    <rPh sb="9" eb="10">
      <t>カ</t>
    </rPh>
    <rPh sb="11" eb="13">
      <t>ヘイセイ</t>
    </rPh>
    <rPh sb="15" eb="16">
      <t>ネン</t>
    </rPh>
    <rPh sb="16" eb="19">
      <t>ヒョウゴケン</t>
    </rPh>
    <rPh sb="19" eb="21">
      <t>コヨウ</t>
    </rPh>
    <rPh sb="21" eb="22">
      <t>ヒョウ</t>
    </rPh>
    <phoneticPr fontId="16"/>
  </si>
  <si>
    <t>※ 総務省「平成27年産業連関表」</t>
    <phoneticPr fontId="3"/>
  </si>
  <si>
    <t>H27県産業連関表ﾃﾞｰﾀ</t>
  </si>
  <si>
    <t>H27県産業連関表ﾃﾞｰﾀ</t>
    <phoneticPr fontId="3"/>
  </si>
  <si>
    <t>運輸・郵便</t>
    <rPh sb="0" eb="2">
      <t>ウンユ</t>
    </rPh>
    <rPh sb="3" eb="5">
      <t>ユウビン</t>
    </rPh>
    <phoneticPr fontId="3"/>
  </si>
  <si>
    <t>平成28年平均</t>
    <rPh sb="0" eb="2">
      <t>ヘイセイ</t>
    </rPh>
    <rPh sb="4" eb="5">
      <t>ネン</t>
    </rPh>
    <rPh sb="5" eb="7">
      <t>ヘイキン</t>
    </rPh>
    <phoneticPr fontId="3"/>
  </si>
  <si>
    <t>平成29年平均</t>
    <rPh sb="0" eb="2">
      <t>ヘイセイ</t>
    </rPh>
    <rPh sb="4" eb="5">
      <t>ネン</t>
    </rPh>
    <rPh sb="5" eb="7">
      <t>ヘイキン</t>
    </rPh>
    <phoneticPr fontId="3"/>
  </si>
  <si>
    <t>平成30年平均</t>
    <rPh sb="0" eb="2">
      <t>ヘイセイ</t>
    </rPh>
    <rPh sb="4" eb="5">
      <t>ネン</t>
    </rPh>
    <rPh sb="5" eb="7">
      <t>ヘイキン</t>
    </rPh>
    <phoneticPr fontId="3"/>
  </si>
  <si>
    <t>・分析には「平成27年兵庫県産業連関表（39部門分類）」を使用</t>
    <phoneticPr fontId="3"/>
  </si>
  <si>
    <t>・雇用者誘発数の基礎となる雇用係数は、「平成27兵庫県産業連関表・雇用表（39部門分類）」を使用</t>
    <phoneticPr fontId="3"/>
  </si>
  <si>
    <t>・平均消費性向は家計調査年報（平成30年）近畿の値（0.682）を使用し、波及効果の試算は2次波及まで</t>
    <phoneticPr fontId="3"/>
  </si>
  <si>
    <t>23建設</t>
    <rPh sb="2" eb="4">
      <t>ケンセツ</t>
    </rPh>
    <phoneticPr fontId="3"/>
  </si>
  <si>
    <t>34医療・福祉</t>
    <rPh sb="2" eb="4">
      <t>イリョウ</t>
    </rPh>
    <rPh sb="5" eb="7">
      <t>フクシ</t>
    </rPh>
    <phoneticPr fontId="3"/>
  </si>
  <si>
    <t>（資料：兵庫県統計課「平成27年兵庫県産業連関表」）</t>
    <rPh sb="1" eb="3">
      <t>シリョウ</t>
    </rPh>
    <rPh sb="4" eb="7">
      <t>ヒョウゴケン</t>
    </rPh>
    <rPh sb="7" eb="9">
      <t>トウケイ</t>
    </rPh>
    <rPh sb="9" eb="10">
      <t>カ</t>
    </rPh>
    <rPh sb="11" eb="13">
      <t>ヘイセイ</t>
    </rPh>
    <rPh sb="15" eb="16">
      <t>ネン</t>
    </rPh>
    <rPh sb="16" eb="19">
      <t>ヒョウゴケン</t>
    </rPh>
    <rPh sb="19" eb="21">
      <t>サンギョウ</t>
    </rPh>
    <rPh sb="21" eb="24">
      <t>レンカンヒョウ</t>
    </rPh>
    <phoneticPr fontId="3"/>
  </si>
  <si>
    <t>平均消費                   性向                    （H30/近畿）</t>
    <rPh sb="50" eb="52">
      <t>キンキ</t>
    </rPh>
    <phoneticPr fontId="3"/>
  </si>
  <si>
    <t>H29年度県ＧＤＰ（名目値）</t>
    <rPh sb="5" eb="6">
      <t>ケン</t>
    </rPh>
    <rPh sb="10" eb="13">
      <t>メイモクチ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</si>
</sst>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_ "/>
    <numFmt numFmtId="177" formatCode="0.0000_ "/>
    <numFmt numFmtId="178" formatCode="0.000000_ "/>
    <numFmt numFmtId="179" formatCode="0.0_);[Red]\(0.0\)"/>
    <numFmt numFmtId="180" formatCode="0_);[Red]\(0\)"/>
    <numFmt numFmtId="181" formatCode="0.000_);[Red]\(0.000\)"/>
    <numFmt numFmtId="182" formatCode="0.000000_);[Red]\(0.000000\)"/>
    <numFmt numFmtId="183" formatCode="#,##0.0;[Red]\-#,##0.0"/>
    <numFmt numFmtId="184" formatCode="0.000000_ ;[Red]\-0.000000\ "/>
    <numFmt numFmtId="185" formatCode="0.0_ ;[Red]\-0.0\ "/>
    <numFmt numFmtId="186" formatCode="#,##0_ ;[Red]\-#,##0\ "/>
    <numFmt numFmtId="187" formatCode="#,##0.000_ ;[Red]\-#,##0.000\ "/>
    <numFmt numFmtId="188" formatCode="#,##0.0000_ ;[Red]\-#,##0.0000\ "/>
    <numFmt numFmtId="189" formatCode="#,##0;&quot;▲ &quot;#,##0"/>
    <numFmt numFmtId="190" formatCode="#,##0.000000;&quot;▲ &quot;#,##0.000000"/>
    <numFmt numFmtId="191" formatCode="#,##0.000000;[Red]\-#,##0.000000"/>
    <numFmt numFmtId="192" formatCode="#,##0.000000_ ;[Red]\-#,##0.000000\ "/>
    <numFmt numFmtId="193" formatCode="#,##0.0;&quot;▲ &quot;#,##0.0"/>
    <numFmt numFmtId="194" formatCode="0.000;&quot;▲ &quot;0.000"/>
  </numFmts>
  <fonts count="2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b/>
      <sz val="11"/>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u/>
      <sz val="11"/>
      <color indexed="12"/>
      <name val="ＭＳ Ｐゴシック"/>
      <family val="3"/>
      <charset val="128"/>
    </font>
    <font>
      <u/>
      <sz val="11"/>
      <color indexed="36"/>
      <name val="ＭＳ Ｐゴシック"/>
      <family val="3"/>
      <charset val="128"/>
    </font>
    <font>
      <sz val="14"/>
      <name val="ＭＳ Ｐゴシック"/>
      <family val="3"/>
      <charset val="128"/>
    </font>
    <font>
      <vertAlign val="superscript"/>
      <sz val="11"/>
      <name val="ＭＳ Ｐゴシック"/>
      <family val="3"/>
      <charset val="128"/>
    </font>
    <font>
      <b/>
      <sz val="9"/>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3">
    <xf numFmtId="0" fontId="0" fillId="0" borderId="0"/>
    <xf numFmtId="38" fontId="2" fillId="0" borderId="0" applyFont="0" applyFill="0" applyBorder="0" applyAlignment="0" applyProtection="0"/>
    <xf numFmtId="0" fontId="18" fillId="0" borderId="0"/>
  </cellStyleXfs>
  <cellXfs count="512">
    <xf numFmtId="0" fontId="0" fillId="0" borderId="0" xfId="0"/>
    <xf numFmtId="0" fontId="4" fillId="0" borderId="0" xfId="0" applyFont="1"/>
    <xf numFmtId="0" fontId="4" fillId="0" borderId="1" xfId="0" applyFont="1" applyBorder="1"/>
    <xf numFmtId="0" fontId="4" fillId="0" borderId="0" xfId="0" applyFont="1" applyAlignment="1">
      <alignment vertical="top"/>
    </xf>
    <xf numFmtId="0" fontId="6" fillId="0" borderId="0" xfId="0" applyFont="1" applyAlignment="1">
      <alignment vertical="top"/>
    </xf>
    <xf numFmtId="0" fontId="0" fillId="0" borderId="2" xfId="0" applyBorder="1"/>
    <xf numFmtId="0" fontId="4" fillId="0" borderId="3" xfId="0" applyFont="1" applyBorder="1"/>
    <xf numFmtId="0" fontId="0" fillId="0" borderId="0" xfId="0" applyBorder="1"/>
    <xf numFmtId="0" fontId="0" fillId="0" borderId="4" xfId="0" applyBorder="1"/>
    <xf numFmtId="0" fontId="0" fillId="0" borderId="5" xfId="0" applyBorder="1"/>
    <xf numFmtId="0" fontId="4" fillId="0" borderId="4" xfId="0" applyFont="1" applyBorder="1"/>
    <xf numFmtId="0" fontId="4" fillId="0" borderId="6" xfId="0" applyFont="1" applyBorder="1"/>
    <xf numFmtId="0" fontId="4" fillId="0" borderId="7" xfId="0" applyFont="1" applyBorder="1" applyAlignment="1">
      <alignment horizontal="center" vertical="center"/>
    </xf>
    <xf numFmtId="0" fontId="4" fillId="0" borderId="8" xfId="0" applyFont="1" applyBorder="1"/>
    <xf numFmtId="0" fontId="4" fillId="0" borderId="9" xfId="0" applyFont="1" applyBorder="1"/>
    <xf numFmtId="0" fontId="7" fillId="0" borderId="10" xfId="0" applyFont="1" applyBorder="1"/>
    <xf numFmtId="0" fontId="6" fillId="0" borderId="0" xfId="0" applyFont="1"/>
    <xf numFmtId="0" fontId="0" fillId="0" borderId="7" xfId="0" applyBorder="1"/>
    <xf numFmtId="0" fontId="9" fillId="0" borderId="2" xfId="0" applyFont="1" applyBorder="1" applyAlignment="1">
      <alignment vertical="top"/>
    </xf>
    <xf numFmtId="0" fontId="0" fillId="0" borderId="6" xfId="0" applyBorder="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xf numFmtId="0" fontId="2" fillId="0" borderId="1" xfId="0" applyFont="1" applyBorder="1"/>
    <xf numFmtId="0" fontId="2" fillId="0" borderId="9" xfId="0" applyFont="1" applyBorder="1"/>
    <xf numFmtId="0" fontId="0" fillId="0" borderId="12" xfId="0" applyBorder="1"/>
    <xf numFmtId="0" fontId="0" fillId="0" borderId="8" xfId="0" applyBorder="1"/>
    <xf numFmtId="0" fontId="2" fillId="0" borderId="10" xfId="0" applyFont="1" applyBorder="1"/>
    <xf numFmtId="0" fontId="7" fillId="0" borderId="11" xfId="0" applyFont="1" applyBorder="1"/>
    <xf numFmtId="0" fontId="7" fillId="0" borderId="13" xfId="0" applyFont="1" applyBorder="1"/>
    <xf numFmtId="0" fontId="6" fillId="0" borderId="0" xfId="0" applyFont="1" applyFill="1" applyBorder="1"/>
    <xf numFmtId="0" fontId="10" fillId="0" borderId="0" xfId="0" applyFont="1" applyAlignment="1">
      <alignment horizontal="left"/>
    </xf>
    <xf numFmtId="0" fontId="11" fillId="0" borderId="2" xfId="0" applyFont="1" applyBorder="1" applyAlignment="1">
      <alignment horizontal="left"/>
    </xf>
    <xf numFmtId="0" fontId="12" fillId="0" borderId="0" xfId="0" applyFont="1" applyBorder="1" applyAlignment="1">
      <alignment horizontal="left"/>
    </xf>
    <xf numFmtId="0" fontId="13" fillId="0" borderId="12"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vertical="top"/>
    </xf>
    <xf numFmtId="0" fontId="12" fillId="0" borderId="0" xfId="0" applyFont="1" applyBorder="1" applyAlignment="1">
      <alignment vertical="top"/>
    </xf>
    <xf numFmtId="0" fontId="13" fillId="0" borderId="12" xfId="0" applyFont="1" applyBorder="1" applyAlignment="1"/>
    <xf numFmtId="0" fontId="14" fillId="0" borderId="0" xfId="0" applyFont="1" applyBorder="1" applyAlignment="1">
      <alignment vertical="top"/>
    </xf>
    <xf numFmtId="0" fontId="15" fillId="0" borderId="0" xfId="0" applyFont="1" applyBorder="1" applyAlignment="1">
      <alignment vertical="top"/>
    </xf>
    <xf numFmtId="0" fontId="12" fillId="0" borderId="15" xfId="0" applyFont="1" applyBorder="1" applyAlignment="1">
      <alignment horizontal="left"/>
    </xf>
    <xf numFmtId="0" fontId="0" fillId="0" borderId="15" xfId="0" applyBorder="1"/>
    <xf numFmtId="0" fontId="0" fillId="0" borderId="0" xfId="0" applyAlignment="1"/>
    <xf numFmtId="0" fontId="6" fillId="0" borderId="0" xfId="0" applyFont="1" applyBorder="1"/>
    <xf numFmtId="0" fontId="7" fillId="0" borderId="11" xfId="0" applyFont="1" applyFill="1" applyBorder="1"/>
    <xf numFmtId="0" fontId="7" fillId="0" borderId="2" xfId="0" applyFont="1" applyBorder="1"/>
    <xf numFmtId="0" fontId="7" fillId="2" borderId="0" xfId="0" applyFont="1" applyFill="1"/>
    <xf numFmtId="0" fontId="7" fillId="3" borderId="13" xfId="0" applyFont="1" applyFill="1" applyBorder="1"/>
    <xf numFmtId="0" fontId="7" fillId="0" borderId="0" xfId="0" applyFont="1" applyFill="1" applyBorder="1"/>
    <xf numFmtId="0" fontId="7" fillId="4" borderId="0" xfId="0" applyFont="1" applyFill="1" applyBorder="1"/>
    <xf numFmtId="0" fontId="9" fillId="5" borderId="0" xfId="0" applyFont="1" applyFill="1"/>
    <xf numFmtId="0" fontId="4" fillId="3" borderId="10" xfId="0" applyFont="1" applyFill="1" applyBorder="1"/>
    <xf numFmtId="0" fontId="1" fillId="0" borderId="0" xfId="0" applyFont="1"/>
    <xf numFmtId="49" fontId="7" fillId="0" borderId="0" xfId="0" applyNumberFormat="1" applyFont="1"/>
    <xf numFmtId="49" fontId="4" fillId="0" borderId="4" xfId="0" applyNumberFormat="1" applyFont="1" applyBorder="1"/>
    <xf numFmtId="49" fontId="4" fillId="0" borderId="5" xfId="0" applyNumberFormat="1" applyFont="1" applyBorder="1"/>
    <xf numFmtId="0" fontId="4" fillId="0" borderId="6" xfId="0" applyFont="1" applyBorder="1" applyAlignment="1">
      <alignment vertical="top"/>
    </xf>
    <xf numFmtId="0" fontId="4" fillId="0" borderId="7" xfId="0" applyFont="1" applyBorder="1" applyAlignment="1">
      <alignment vertical="top"/>
    </xf>
    <xf numFmtId="49" fontId="4" fillId="0" borderId="13" xfId="0" applyNumberFormat="1" applyFont="1" applyBorder="1"/>
    <xf numFmtId="49" fontId="4" fillId="0" borderId="11" xfId="0" applyNumberFormat="1" applyFont="1" applyBorder="1"/>
    <xf numFmtId="49" fontId="4" fillId="0" borderId="10" xfId="0" applyNumberFormat="1" applyFont="1" applyBorder="1"/>
    <xf numFmtId="0" fontId="4" fillId="0" borderId="0" xfId="0" applyFont="1" applyBorder="1" applyAlignment="1">
      <alignment horizontal="center" vertical="center" wrapText="1"/>
    </xf>
    <xf numFmtId="0" fontId="0" fillId="0" borderId="0" xfId="0" applyFill="1"/>
    <xf numFmtId="0" fontId="0" fillId="0" borderId="7" xfId="0" applyFill="1" applyBorder="1" applyAlignment="1">
      <alignment horizontal="center"/>
    </xf>
    <xf numFmtId="0" fontId="6" fillId="0" borderId="0" xfId="0" applyFont="1" applyAlignment="1">
      <alignment vertical="center"/>
    </xf>
    <xf numFmtId="0" fontId="7" fillId="0" borderId="3" xfId="0" applyFont="1" applyBorder="1" applyAlignment="1">
      <alignment horizontal="center" vertical="center" wrapText="1"/>
    </xf>
    <xf numFmtId="0" fontId="7" fillId="0" borderId="10" xfId="0" applyFont="1" applyBorder="1" applyAlignment="1">
      <alignment vertical="center"/>
    </xf>
    <xf numFmtId="0" fontId="4" fillId="3" borderId="11" xfId="0" applyFont="1" applyFill="1" applyBorder="1" applyAlignment="1">
      <alignment vertical="center"/>
    </xf>
    <xf numFmtId="0" fontId="4" fillId="3" borderId="14" xfId="0" applyFont="1" applyFill="1" applyBorder="1" applyAlignment="1">
      <alignment vertical="center"/>
    </xf>
    <xf numFmtId="0" fontId="0" fillId="0" borderId="0" xfId="0" applyFont="1"/>
    <xf numFmtId="0" fontId="0" fillId="2" borderId="4" xfId="0" applyFont="1" applyFill="1" applyBorder="1"/>
    <xf numFmtId="0" fontId="0" fillId="2" borderId="2" xfId="0" applyFont="1" applyFill="1" applyBorder="1" applyAlignment="1">
      <alignment vertical="top"/>
    </xf>
    <xf numFmtId="0" fontId="0" fillId="2" borderId="2" xfId="0" applyFont="1" applyFill="1" applyBorder="1"/>
    <xf numFmtId="0" fontId="0" fillId="2" borderId="5" xfId="0" applyFont="1" applyFill="1" applyBorder="1"/>
    <xf numFmtId="0" fontId="0" fillId="2" borderId="12" xfId="0" applyFont="1" applyFill="1" applyBorder="1"/>
    <xf numFmtId="0" fontId="0" fillId="2" borderId="0" xfId="0" applyFont="1" applyFill="1" applyBorder="1" applyAlignment="1">
      <alignment vertical="top"/>
    </xf>
    <xf numFmtId="0" fontId="0" fillId="2" borderId="0" xfId="0" applyFont="1" applyFill="1" applyBorder="1"/>
    <xf numFmtId="0" fontId="0" fillId="2" borderId="8" xfId="0" applyFont="1" applyFill="1" applyBorder="1"/>
    <xf numFmtId="0" fontId="0" fillId="2" borderId="6" xfId="0" applyFont="1" applyFill="1" applyBorder="1"/>
    <xf numFmtId="0" fontId="0" fillId="2" borderId="15" xfId="0" applyFont="1" applyFill="1" applyBorder="1" applyAlignment="1">
      <alignment vertical="top"/>
    </xf>
    <xf numFmtId="0" fontId="0" fillId="2" borderId="15" xfId="0" applyFont="1" applyFill="1" applyBorder="1"/>
    <xf numFmtId="0" fontId="0" fillId="2" borderId="7" xfId="0" applyFont="1" applyFill="1" applyBorder="1"/>
    <xf numFmtId="0" fontId="7" fillId="0" borderId="0" xfId="0" applyFont="1" applyAlignment="1">
      <alignment vertical="center"/>
    </xf>
    <xf numFmtId="0" fontId="0" fillId="0" borderId="4" xfId="0" applyFont="1" applyBorder="1"/>
    <xf numFmtId="0" fontId="9" fillId="0" borderId="16" xfId="0" applyFont="1" applyBorder="1" applyAlignment="1">
      <alignment vertical="center"/>
    </xf>
    <xf numFmtId="0" fontId="7" fillId="0" borderId="3" xfId="0" applyFont="1" applyBorder="1" applyAlignment="1"/>
    <xf numFmtId="0" fontId="0" fillId="0" borderId="9" xfId="0" applyFont="1" applyBorder="1"/>
    <xf numFmtId="0" fontId="0" fillId="0" borderId="2" xfId="0" applyFont="1" applyBorder="1" applyAlignment="1">
      <alignment vertical="top"/>
    </xf>
    <xf numFmtId="0" fontId="0" fillId="0" borderId="2" xfId="0" applyFont="1" applyBorder="1"/>
    <xf numFmtId="38" fontId="0" fillId="2" borderId="17" xfId="1" applyFont="1" applyFill="1" applyBorder="1" applyAlignment="1">
      <alignment vertical="center"/>
    </xf>
    <xf numFmtId="0" fontId="0" fillId="0" borderId="5" xfId="0" applyFont="1" applyBorder="1"/>
    <xf numFmtId="0" fontId="0" fillId="0" borderId="1" xfId="0" applyFont="1" applyBorder="1" applyAlignment="1">
      <alignment vertical="center"/>
    </xf>
    <xf numFmtId="0" fontId="0" fillId="0" borderId="3" xfId="0" applyFont="1" applyBorder="1" applyAlignment="1">
      <alignment vertical="center"/>
    </xf>
    <xf numFmtId="0" fontId="0" fillId="0" borderId="3" xfId="0" applyFont="1" applyBorder="1"/>
    <xf numFmtId="38" fontId="0" fillId="2" borderId="18" xfId="1" applyFont="1" applyFill="1" applyBorder="1" applyAlignment="1">
      <alignment vertical="center"/>
    </xf>
    <xf numFmtId="0" fontId="7" fillId="0" borderId="3" xfId="0" applyFont="1" applyBorder="1" applyAlignment="1">
      <alignment wrapText="1"/>
    </xf>
    <xf numFmtId="0" fontId="0" fillId="0" borderId="6" xfId="0" applyFont="1" applyBorder="1"/>
    <xf numFmtId="0" fontId="0" fillId="0" borderId="15" xfId="0" applyFont="1" applyBorder="1" applyAlignment="1">
      <alignment vertical="center"/>
    </xf>
    <xf numFmtId="0" fontId="0" fillId="0" borderId="15" xfId="0" applyFont="1" applyBorder="1"/>
    <xf numFmtId="38" fontId="0" fillId="4" borderId="19" xfId="1" applyFont="1" applyFill="1" applyBorder="1" applyAlignment="1">
      <alignment vertical="center"/>
    </xf>
    <xf numFmtId="38" fontId="7" fillId="0" borderId="3" xfId="1" applyFont="1" applyBorder="1" applyAlignment="1">
      <alignment vertical="center"/>
    </xf>
    <xf numFmtId="0" fontId="0" fillId="0" borderId="10" xfId="0" applyFont="1" applyBorder="1"/>
    <xf numFmtId="0" fontId="0" fillId="0" borderId="0" xfId="0" applyFont="1" applyBorder="1"/>
    <xf numFmtId="0" fontId="0" fillId="0" borderId="0" xfId="0" applyFont="1" applyBorder="1" applyAlignment="1">
      <alignment vertical="center"/>
    </xf>
    <xf numFmtId="38" fontId="0" fillId="0" borderId="0" xfId="1" applyFont="1" applyFill="1" applyBorder="1" applyAlignment="1">
      <alignment vertical="center"/>
    </xf>
    <xf numFmtId="38" fontId="7" fillId="0" borderId="0" xfId="1" applyFont="1" applyFill="1" applyBorder="1" applyAlignment="1">
      <alignment vertical="center"/>
    </xf>
    <xf numFmtId="0" fontId="20" fillId="0" borderId="0" xfId="0" applyFont="1" applyAlignment="1">
      <alignment vertical="center"/>
    </xf>
    <xf numFmtId="0" fontId="20" fillId="0" borderId="0" xfId="0" applyFont="1" applyFill="1" applyAlignment="1">
      <alignment horizontal="center" vertical="center"/>
    </xf>
    <xf numFmtId="0" fontId="4" fillId="0" borderId="0" xfId="0" applyFont="1" applyAlignment="1">
      <alignment vertical="center"/>
    </xf>
    <xf numFmtId="0" fontId="4" fillId="0" borderId="1" xfId="0" applyFont="1" applyBorder="1" applyAlignment="1">
      <alignment horizontal="lef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horizontal="center" vertical="center" wrapText="1"/>
    </xf>
    <xf numFmtId="0" fontId="4" fillId="2" borderId="16" xfId="0" applyFont="1" applyFill="1" applyBorder="1" applyAlignment="1">
      <alignment horizontal="center" vertical="center" wrapText="1"/>
    </xf>
    <xf numFmtId="0" fontId="4" fillId="6" borderId="3" xfId="0" applyFont="1" applyFill="1" applyBorder="1" applyAlignment="1">
      <alignment vertical="top"/>
    </xf>
    <xf numFmtId="0" fontId="4" fillId="6" borderId="9" xfId="0" applyFont="1" applyFill="1" applyBorder="1" applyAlignment="1">
      <alignment vertical="top"/>
    </xf>
    <xf numFmtId="0" fontId="0" fillId="0" borderId="1" xfId="0" applyFont="1" applyBorder="1" applyAlignment="1">
      <alignment horizontal="right" vertical="center"/>
    </xf>
    <xf numFmtId="0" fontId="4" fillId="0" borderId="11" xfId="0" applyFont="1" applyBorder="1" applyAlignment="1">
      <alignment horizontal="left" vertical="center"/>
    </xf>
    <xf numFmtId="0" fontId="4" fillId="0" borderId="13"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center" wrapText="1"/>
    </xf>
    <xf numFmtId="0" fontId="4" fillId="0" borderId="20" xfId="0" applyFont="1" applyFill="1" applyBorder="1" applyAlignment="1">
      <alignment vertical="center"/>
    </xf>
    <xf numFmtId="0" fontId="4" fillId="0" borderId="5" xfId="0" applyFont="1" applyBorder="1" applyAlignment="1">
      <alignment horizontal="center" vertical="center"/>
    </xf>
    <xf numFmtId="0" fontId="4" fillId="0" borderId="13" xfId="0" applyFont="1" applyBorder="1" applyAlignment="1">
      <alignment vertical="center"/>
    </xf>
    <xf numFmtId="0" fontId="0" fillId="0" borderId="4" xfId="0" applyFont="1" applyBorder="1" applyAlignment="1">
      <alignment horizontal="right" vertical="center"/>
    </xf>
    <xf numFmtId="0" fontId="0" fillId="0" borderId="2"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horizontal="center" vertical="center"/>
    </xf>
    <xf numFmtId="0" fontId="0" fillId="0" borderId="12" xfId="0" applyFont="1" applyBorder="1" applyAlignment="1">
      <alignment horizontal="right" vertical="center"/>
    </xf>
    <xf numFmtId="177" fontId="0" fillId="0" borderId="0" xfId="0" applyNumberFormat="1" applyFont="1" applyBorder="1" applyAlignment="1">
      <alignment vertical="center"/>
    </xf>
    <xf numFmtId="0" fontId="4" fillId="0" borderId="14" xfId="0" applyFont="1" applyBorder="1" applyAlignment="1">
      <alignment horizontal="center" vertical="center"/>
    </xf>
    <xf numFmtId="0" fontId="4" fillId="0" borderId="14" xfId="0" applyFont="1" applyBorder="1" applyAlignment="1">
      <alignment vertical="top" wrapText="1"/>
    </xf>
    <xf numFmtId="0" fontId="4" fillId="0" borderId="6" xfId="0" applyFont="1" applyBorder="1" applyAlignment="1">
      <alignment vertical="center" wrapText="1"/>
    </xf>
    <xf numFmtId="0" fontId="4" fillId="0" borderId="21" xfId="0" applyFont="1" applyFill="1" applyBorder="1" applyAlignment="1">
      <alignment vertical="center"/>
    </xf>
    <xf numFmtId="0" fontId="4" fillId="0" borderId="14" xfId="0" applyFont="1" applyBorder="1" applyAlignment="1">
      <alignment vertical="center"/>
    </xf>
    <xf numFmtId="0" fontId="4" fillId="0" borderId="0" xfId="0" applyFont="1" applyBorder="1" applyAlignment="1">
      <alignment horizontal="center" vertical="center"/>
    </xf>
    <xf numFmtId="0" fontId="4" fillId="0" borderId="4" xfId="0" applyFont="1" applyBorder="1" applyAlignment="1">
      <alignment vertical="center" wrapText="1"/>
    </xf>
    <xf numFmtId="0" fontId="4" fillId="0" borderId="17" xfId="0" applyFont="1" applyFill="1" applyBorder="1" applyAlignment="1">
      <alignment vertical="center"/>
    </xf>
    <xf numFmtId="0" fontId="4" fillId="0" borderId="9" xfId="0" applyFont="1" applyBorder="1" applyAlignment="1">
      <alignment horizontal="center" vertical="center"/>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3" xfId="0" applyFont="1" applyBorder="1" applyAlignment="1">
      <alignment vertical="top" wrapText="1"/>
    </xf>
    <xf numFmtId="0" fontId="4" fillId="0" borderId="9" xfId="0" applyFont="1" applyBorder="1" applyAlignment="1">
      <alignment vertical="top" wrapText="1"/>
    </xf>
    <xf numFmtId="0" fontId="4" fillId="0" borderId="1" xfId="0" applyFont="1" applyBorder="1" applyAlignment="1">
      <alignment vertical="center" wrapText="1"/>
    </xf>
    <xf numFmtId="0" fontId="4" fillId="0" borderId="18" xfId="0" applyFont="1" applyFill="1" applyBorder="1" applyAlignment="1">
      <alignment vertical="center"/>
    </xf>
    <xf numFmtId="0" fontId="4" fillId="3" borderId="13" xfId="0" applyFont="1" applyFill="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vertical="top" wrapText="1"/>
    </xf>
    <xf numFmtId="0" fontId="4" fillId="0" borderId="23" xfId="0" applyFont="1" applyBorder="1" applyAlignment="1">
      <alignment vertical="center" wrapText="1"/>
    </xf>
    <xf numFmtId="38" fontId="0" fillId="2" borderId="24" xfId="1" applyFont="1" applyFill="1" applyBorder="1" applyAlignment="1">
      <alignment vertical="center"/>
    </xf>
    <xf numFmtId="0" fontId="4" fillId="6" borderId="22" xfId="0" applyFont="1" applyFill="1" applyBorder="1" applyAlignment="1">
      <alignment vertical="center"/>
    </xf>
    <xf numFmtId="0" fontId="4" fillId="3" borderId="11" xfId="0" applyFont="1" applyFill="1" applyBorder="1" applyAlignment="1">
      <alignment horizontal="center" vertical="center" wrapText="1"/>
    </xf>
    <xf numFmtId="0" fontId="4" fillId="0" borderId="25" xfId="0" applyFont="1" applyBorder="1" applyAlignment="1">
      <alignment vertical="top" wrapText="1"/>
    </xf>
    <xf numFmtId="0" fontId="4" fillId="0" borderId="26" xfId="0" applyFont="1" applyBorder="1" applyAlignment="1">
      <alignment vertical="center" wrapText="1"/>
    </xf>
    <xf numFmtId="38" fontId="0" fillId="2" borderId="27" xfId="1" applyFont="1" applyFill="1" applyBorder="1" applyAlignment="1">
      <alignment vertical="center"/>
    </xf>
    <xf numFmtId="0" fontId="4" fillId="6" borderId="25" xfId="0" applyFont="1" applyFill="1" applyBorder="1" applyAlignment="1">
      <alignment vertical="center"/>
    </xf>
    <xf numFmtId="0" fontId="4" fillId="0" borderId="28" xfId="0" applyFont="1" applyBorder="1" applyAlignment="1">
      <alignment vertical="top" wrapText="1"/>
    </xf>
    <xf numFmtId="0" fontId="4" fillId="0" borderId="29" xfId="0" applyFont="1" applyBorder="1" applyAlignment="1">
      <alignment vertical="center" wrapText="1"/>
    </xf>
    <xf numFmtId="38" fontId="0" fillId="2" borderId="30" xfId="1" applyFont="1" applyFill="1" applyBorder="1" applyAlignment="1">
      <alignment vertical="center"/>
    </xf>
    <xf numFmtId="0" fontId="4" fillId="6" borderId="28" xfId="0" applyFont="1" applyFill="1" applyBorder="1" applyAlignment="1">
      <alignment vertical="center"/>
    </xf>
    <xf numFmtId="0" fontId="4" fillId="0" borderId="31" xfId="0" applyFont="1" applyBorder="1" applyAlignment="1">
      <alignment vertical="top" wrapText="1"/>
    </xf>
    <xf numFmtId="0" fontId="4" fillId="0" borderId="32" xfId="0" applyFont="1" applyBorder="1" applyAlignment="1">
      <alignment vertical="center" wrapText="1"/>
    </xf>
    <xf numFmtId="38" fontId="0" fillId="2" borderId="33" xfId="1" applyFont="1" applyFill="1" applyBorder="1" applyAlignment="1">
      <alignment vertical="center"/>
    </xf>
    <xf numFmtId="0" fontId="4" fillId="6" borderId="34" xfId="0" quotePrefix="1" applyFont="1" applyFill="1" applyBorder="1" applyAlignment="1">
      <alignment horizontal="center" vertical="center"/>
    </xf>
    <xf numFmtId="0" fontId="4" fillId="6" borderId="35" xfId="0" quotePrefix="1" applyFont="1" applyFill="1" applyBorder="1" applyAlignment="1">
      <alignment horizontal="center" vertical="center"/>
    </xf>
    <xf numFmtId="0" fontId="4" fillId="6" borderId="35" xfId="0" applyFont="1" applyFill="1" applyBorder="1" applyAlignment="1">
      <alignment horizontal="center" vertical="center"/>
    </xf>
    <xf numFmtId="0" fontId="4" fillId="0" borderId="36" xfId="0" applyFont="1" applyBorder="1" applyAlignment="1">
      <alignment vertical="top" wrapText="1"/>
    </xf>
    <xf numFmtId="0" fontId="4" fillId="0" borderId="26" xfId="0" applyFont="1" applyBorder="1" applyAlignment="1">
      <alignment wrapText="1"/>
    </xf>
    <xf numFmtId="38" fontId="0" fillId="2" borderId="27" xfId="1" applyFont="1" applyFill="1" applyBorder="1" applyAlignment="1"/>
    <xf numFmtId="0" fontId="4" fillId="2" borderId="28" xfId="0" applyFont="1" applyFill="1" applyBorder="1" applyAlignment="1">
      <alignment vertical="top" wrapText="1"/>
    </xf>
    <xf numFmtId="0" fontId="4" fillId="2" borderId="29" xfId="0" applyFont="1" applyFill="1" applyBorder="1" applyAlignment="1">
      <alignment vertical="center" wrapText="1"/>
    </xf>
    <xf numFmtId="38" fontId="0" fillId="4" borderId="30" xfId="1" applyFont="1" applyFill="1" applyBorder="1" applyAlignment="1">
      <alignment vertical="center"/>
    </xf>
    <xf numFmtId="0" fontId="4" fillId="6" borderId="37" xfId="0" applyFont="1" applyFill="1" applyBorder="1" applyAlignment="1">
      <alignment horizontal="center" vertical="center"/>
    </xf>
    <xf numFmtId="0" fontId="4" fillId="6" borderId="28" xfId="0" applyFont="1" applyFill="1" applyBorder="1" applyAlignment="1">
      <alignment horizontal="left" vertical="center" wrapText="1"/>
    </xf>
    <xf numFmtId="0" fontId="4" fillId="6" borderId="38"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40" xfId="0" applyFont="1" applyFill="1" applyBorder="1" applyAlignment="1">
      <alignment horizontal="center" vertical="center"/>
    </xf>
    <xf numFmtId="0" fontId="4" fillId="0" borderId="10" xfId="0" applyFont="1" applyBorder="1" applyAlignment="1">
      <alignment vertical="top" wrapText="1"/>
    </xf>
    <xf numFmtId="38" fontId="0" fillId="2" borderId="21" xfId="1" applyFont="1" applyFill="1" applyBorder="1" applyAlignment="1">
      <alignment vertical="center"/>
    </xf>
    <xf numFmtId="0" fontId="4" fillId="6" borderId="9" xfId="0" applyFont="1" applyFill="1" applyBorder="1" applyAlignment="1">
      <alignment horizontal="center" vertical="center"/>
    </xf>
    <xf numFmtId="0" fontId="4" fillId="6" borderId="14" xfId="0" applyFont="1" applyFill="1" applyBorder="1" applyAlignment="1">
      <alignment vertical="center"/>
    </xf>
    <xf numFmtId="0" fontId="4" fillId="3" borderId="14" xfId="0" applyFont="1" applyFill="1" applyBorder="1" applyAlignment="1">
      <alignment horizontal="center" vertical="center" wrapText="1"/>
    </xf>
    <xf numFmtId="0" fontId="4" fillId="0" borderId="1" xfId="0" applyFont="1" applyBorder="1" applyAlignment="1">
      <alignment vertical="top"/>
    </xf>
    <xf numFmtId="0" fontId="4" fillId="0" borderId="3" xfId="0" applyFont="1" applyBorder="1" applyAlignment="1">
      <alignment horizontal="left" vertical="center" wrapText="1"/>
    </xf>
    <xf numFmtId="38" fontId="0" fillId="0" borderId="21" xfId="1" applyFont="1" applyFill="1" applyBorder="1" applyAlignment="1">
      <alignment vertical="center"/>
    </xf>
    <xf numFmtId="0" fontId="4" fillId="0" borderId="10" xfId="0" applyFont="1" applyBorder="1" applyAlignment="1">
      <alignment horizontal="left" vertical="center"/>
    </xf>
    <xf numFmtId="0" fontId="4" fillId="0" borderId="10" xfId="0" applyFont="1" applyBorder="1" applyAlignment="1">
      <alignment vertical="center"/>
    </xf>
    <xf numFmtId="0" fontId="4" fillId="0" borderId="19" xfId="0" applyFont="1" applyFill="1" applyBorder="1" applyAlignment="1">
      <alignment vertical="center"/>
    </xf>
    <xf numFmtId="0" fontId="0" fillId="0" borderId="0" xfId="0" applyFont="1" applyAlignment="1">
      <alignment vertical="top"/>
    </xf>
    <xf numFmtId="0" fontId="0" fillId="0" borderId="13" xfId="0" applyFont="1" applyBorder="1"/>
    <xf numFmtId="0" fontId="0" fillId="0" borderId="14" xfId="0" applyFont="1" applyBorder="1"/>
    <xf numFmtId="0" fontId="0" fillId="0" borderId="0" xfId="0" applyFont="1" applyFill="1" applyBorder="1"/>
    <xf numFmtId="187" fontId="0" fillId="2" borderId="10" xfId="1" applyNumberFormat="1" applyFont="1" applyFill="1" applyBorder="1"/>
    <xf numFmtId="0" fontId="4" fillId="0" borderId="0" xfId="0" applyFont="1" applyAlignment="1">
      <alignment horizontal="left" vertical="center"/>
    </xf>
    <xf numFmtId="0" fontId="0" fillId="0" borderId="0" xfId="0" applyFont="1" applyAlignment="1">
      <alignment horizontal="left"/>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34" xfId="0" applyFont="1" applyFill="1" applyBorder="1" applyAlignment="1">
      <alignment horizontal="center" vertical="center" wrapText="1"/>
    </xf>
    <xf numFmtId="0" fontId="4" fillId="6" borderId="31" xfId="0" applyFont="1" applyFill="1" applyBorder="1" applyAlignment="1">
      <alignment vertical="center"/>
    </xf>
    <xf numFmtId="0" fontId="4" fillId="6" borderId="35" xfId="0" applyFont="1" applyFill="1" applyBorder="1" applyAlignment="1">
      <alignment horizontal="center" vertical="center" wrapText="1"/>
    </xf>
    <xf numFmtId="0" fontId="4" fillId="6" borderId="25" xfId="0" applyFont="1" applyFill="1" applyBorder="1" applyAlignment="1">
      <alignment vertical="center" wrapText="1"/>
    </xf>
    <xf numFmtId="0" fontId="2" fillId="0" borderId="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0" xfId="0" applyAlignment="1">
      <alignment vertical="center"/>
    </xf>
    <xf numFmtId="0" fontId="0" fillId="0" borderId="12" xfId="0" applyBorder="1" applyAlignment="1">
      <alignment vertical="center"/>
    </xf>
    <xf numFmtId="0" fontId="0" fillId="2" borderId="8" xfId="0" applyFill="1" applyBorder="1" applyAlignment="1">
      <alignment vertical="center"/>
    </xf>
    <xf numFmtId="0" fontId="7" fillId="0" borderId="11" xfId="0" applyFont="1" applyBorder="1" applyAlignment="1">
      <alignment vertical="center"/>
    </xf>
    <xf numFmtId="0" fontId="0" fillId="0" borderId="8" xfId="0" applyFill="1" applyBorder="1" applyAlignment="1">
      <alignment vertical="center"/>
    </xf>
    <xf numFmtId="0" fontId="7" fillId="0" borderId="8" xfId="0" applyFont="1" applyBorder="1" applyAlignment="1">
      <alignment vertical="center"/>
    </xf>
    <xf numFmtId="0" fontId="0" fillId="3" borderId="4" xfId="0" applyFill="1" applyBorder="1" applyAlignment="1">
      <alignment vertical="center"/>
    </xf>
    <xf numFmtId="0" fontId="7" fillId="3" borderId="5" xfId="0" applyFont="1" applyFill="1" applyBorder="1" applyAlignment="1">
      <alignment vertical="center"/>
    </xf>
    <xf numFmtId="0" fontId="7" fillId="0" borderId="13" xfId="0" applyFont="1" applyBorder="1" applyAlignment="1">
      <alignment vertical="center"/>
    </xf>
    <xf numFmtId="0" fontId="0" fillId="3" borderId="12" xfId="0" applyFill="1" applyBorder="1" applyAlignment="1">
      <alignment vertical="center"/>
    </xf>
    <xf numFmtId="0" fontId="7" fillId="3" borderId="8" xfId="0" applyFont="1" applyFill="1" applyBorder="1" applyAlignment="1">
      <alignment vertical="center"/>
    </xf>
    <xf numFmtId="0" fontId="0" fillId="3" borderId="6" xfId="0" applyFill="1" applyBorder="1" applyAlignment="1">
      <alignment vertical="center"/>
    </xf>
    <xf numFmtId="0" fontId="7" fillId="3" borderId="7" xfId="0" applyFont="1" applyFill="1" applyBorder="1" applyAlignment="1">
      <alignment vertical="center"/>
    </xf>
    <xf numFmtId="0" fontId="7" fillId="0" borderId="14" xfId="0" applyFont="1" applyBorder="1" applyAlignment="1">
      <alignment vertical="center"/>
    </xf>
    <xf numFmtId="49" fontId="0" fillId="0" borderId="0" xfId="0" applyNumberFormat="1" applyFont="1"/>
    <xf numFmtId="0" fontId="7" fillId="4" borderId="2" xfId="0" applyFont="1" applyFill="1" applyBorder="1" applyAlignment="1">
      <alignment horizontal="center"/>
    </xf>
    <xf numFmtId="0" fontId="7" fillId="0" borderId="2" xfId="0" applyFont="1" applyBorder="1" applyAlignment="1">
      <alignment horizontal="center"/>
    </xf>
    <xf numFmtId="49" fontId="7" fillId="0" borderId="13" xfId="0" applyNumberFormat="1" applyFont="1" applyBorder="1" applyAlignment="1">
      <alignment horizontal="center"/>
    </xf>
    <xf numFmtId="0" fontId="7" fillId="4" borderId="0" xfId="0" applyFont="1" applyFill="1" applyBorder="1" applyAlignment="1">
      <alignment horizontal="center" vertical="top" wrapText="1"/>
    </xf>
    <xf numFmtId="0" fontId="7" fillId="0" borderId="0" xfId="0" applyFont="1" applyBorder="1" applyAlignment="1">
      <alignment horizontal="center" vertical="top" wrapText="1"/>
    </xf>
    <xf numFmtId="0" fontId="7" fillId="0" borderId="14" xfId="0" applyFont="1" applyBorder="1" applyAlignment="1">
      <alignment horizontal="center" vertical="top" wrapText="1"/>
    </xf>
    <xf numFmtId="0" fontId="7" fillId="0" borderId="0" xfId="0" applyFont="1"/>
    <xf numFmtId="49" fontId="7" fillId="0" borderId="0" xfId="0" applyNumberFormat="1" applyFont="1" applyBorder="1"/>
    <xf numFmtId="0" fontId="7" fillId="0" borderId="0" xfId="0" applyFont="1" applyBorder="1"/>
    <xf numFmtId="49" fontId="7" fillId="0" borderId="4" xfId="0" applyNumberFormat="1" applyFont="1" applyBorder="1" applyAlignment="1"/>
    <xf numFmtId="0" fontId="7" fillId="0" borderId="5" xfId="0" applyFont="1" applyBorder="1" applyAlignment="1"/>
    <xf numFmtId="0" fontId="7" fillId="0" borderId="5" xfId="0" applyFont="1" applyBorder="1"/>
    <xf numFmtId="0" fontId="7" fillId="0" borderId="13" xfId="0" applyFont="1" applyBorder="1" applyAlignment="1">
      <alignment horizontal="center"/>
    </xf>
    <xf numFmtId="0" fontId="7" fillId="0" borderId="4" xfId="0" applyFont="1" applyBorder="1"/>
    <xf numFmtId="49" fontId="7" fillId="0" borderId="12" xfId="0" applyNumberFormat="1" applyFont="1" applyBorder="1" applyAlignment="1"/>
    <xf numFmtId="0" fontId="7" fillId="0" borderId="8" xfId="0" applyFont="1" applyBorder="1" applyAlignment="1"/>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49" fontId="7" fillId="0" borderId="6" xfId="0" applyNumberFormat="1" applyFont="1" applyBorder="1"/>
    <xf numFmtId="0" fontId="7" fillId="0" borderId="7" xfId="0" applyFont="1" applyBorder="1"/>
    <xf numFmtId="0" fontId="7" fillId="0" borderId="8" xfId="0" applyFont="1" applyBorder="1"/>
    <xf numFmtId="0" fontId="7" fillId="0" borderId="14" xfId="0" applyFont="1" applyBorder="1" applyAlignment="1">
      <alignment horizontal="center"/>
    </xf>
    <xf numFmtId="0" fontId="7" fillId="0" borderId="15" xfId="0" applyFont="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49" fontId="7" fillId="0" borderId="13" xfId="0" applyNumberFormat="1" applyFont="1" applyBorder="1"/>
    <xf numFmtId="38" fontId="7" fillId="0" borderId="11" xfId="1" applyFont="1" applyBorder="1"/>
    <xf numFmtId="38" fontId="7" fillId="0" borderId="0" xfId="1" applyFont="1" applyBorder="1"/>
    <xf numFmtId="178" fontId="7" fillId="0" borderId="11" xfId="0" applyNumberFormat="1" applyFont="1" applyBorder="1"/>
    <xf numFmtId="178" fontId="7" fillId="0" borderId="8" xfId="0" applyNumberFormat="1" applyFont="1" applyBorder="1"/>
    <xf numFmtId="38" fontId="7" fillId="0" borderId="11" xfId="0" applyNumberFormat="1" applyFont="1" applyBorder="1"/>
    <xf numFmtId="38" fontId="7" fillId="0" borderId="0" xfId="0" applyNumberFormat="1" applyFont="1" applyBorder="1"/>
    <xf numFmtId="38" fontId="7" fillId="0" borderId="4" xfId="1" applyFont="1" applyBorder="1"/>
    <xf numFmtId="38" fontId="7" fillId="0" borderId="2" xfId="1" applyFont="1" applyBorder="1"/>
    <xf numFmtId="38" fontId="7" fillId="0" borderId="12" xfId="1" applyFont="1" applyBorder="1"/>
    <xf numFmtId="38" fontId="7" fillId="0" borderId="1" xfId="1" applyFont="1" applyBorder="1"/>
    <xf numFmtId="38" fontId="7" fillId="0" borderId="3" xfId="1" applyFont="1" applyBorder="1"/>
    <xf numFmtId="49" fontId="7" fillId="0" borderId="11" xfId="0" applyNumberFormat="1" applyFont="1" applyBorder="1"/>
    <xf numFmtId="178" fontId="7" fillId="0" borderId="0" xfId="0" applyNumberFormat="1" applyFont="1" applyBorder="1"/>
    <xf numFmtId="178" fontId="7" fillId="0" borderId="3" xfId="0" applyNumberFormat="1" applyFont="1" applyBorder="1"/>
    <xf numFmtId="178" fontId="7" fillId="0" borderId="9" xfId="0" applyNumberFormat="1" applyFont="1" applyBorder="1"/>
    <xf numFmtId="38" fontId="7" fillId="0" borderId="10" xfId="1" applyFont="1" applyBorder="1"/>
    <xf numFmtId="178" fontId="7" fillId="0" borderId="10" xfId="0" applyNumberFormat="1" applyFont="1" applyBorder="1"/>
    <xf numFmtId="38" fontId="7" fillId="0" borderId="1" xfId="0" applyNumberFormat="1" applyFont="1" applyBorder="1"/>
    <xf numFmtId="0" fontId="7" fillId="0" borderId="1" xfId="0" applyFont="1" applyBorder="1"/>
    <xf numFmtId="0" fontId="7" fillId="0" borderId="4" xfId="0" applyFont="1" applyFill="1" applyBorder="1"/>
    <xf numFmtId="0" fontId="7" fillId="0" borderId="12" xfId="0" applyFont="1" applyFill="1" applyBorder="1"/>
    <xf numFmtId="0" fontId="7" fillId="0" borderId="8" xfId="0" applyFont="1" applyFill="1" applyBorder="1"/>
    <xf numFmtId="186" fontId="7" fillId="0" borderId="0" xfId="0" applyNumberFormat="1" applyFont="1" applyFill="1" applyBorder="1"/>
    <xf numFmtId="0" fontId="7" fillId="0" borderId="12" xfId="0" applyFont="1" applyFill="1" applyBorder="1" applyAlignment="1">
      <alignment horizontal="left"/>
    </xf>
    <xf numFmtId="0" fontId="7" fillId="0" borderId="6" xfId="0" applyFont="1" applyFill="1" applyBorder="1" applyAlignment="1">
      <alignment horizontal="left"/>
    </xf>
    <xf numFmtId="0" fontId="7" fillId="0" borderId="7" xfId="0" applyFont="1" applyFill="1" applyBorder="1"/>
    <xf numFmtId="186" fontId="7" fillId="0" borderId="15" xfId="0" applyNumberFormat="1" applyFont="1" applyFill="1" applyBorder="1"/>
    <xf numFmtId="0" fontId="7" fillId="2" borderId="0" xfId="0" applyFont="1" applyFill="1" applyAlignment="1">
      <alignment horizontal="center"/>
    </xf>
    <xf numFmtId="179" fontId="7" fillId="0" borderId="0" xfId="0" applyNumberFormat="1" applyFont="1" applyBorder="1"/>
    <xf numFmtId="180" fontId="7" fillId="0" borderId="0" xfId="0" applyNumberFormat="1" applyFont="1" applyBorder="1"/>
    <xf numFmtId="179" fontId="7" fillId="0" borderId="12" xfId="0" applyNumberFormat="1" applyFont="1" applyBorder="1"/>
    <xf numFmtId="179" fontId="7" fillId="0" borderId="3" xfId="0" applyNumberFormat="1" applyFont="1" applyBorder="1"/>
    <xf numFmtId="0" fontId="7" fillId="0" borderId="5" xfId="0" applyFont="1" applyFill="1" applyBorder="1" applyAlignment="1">
      <alignment horizontal="center"/>
    </xf>
    <xf numFmtId="0" fontId="7" fillId="0" borderId="6" xfId="0" applyFont="1" applyFill="1" applyBorder="1"/>
    <xf numFmtId="0" fontId="7" fillId="0" borderId="7" xfId="0" applyFont="1" applyFill="1" applyBorder="1" applyAlignment="1">
      <alignment horizontal="center"/>
    </xf>
    <xf numFmtId="0" fontId="7" fillId="0" borderId="12" xfId="0" applyFont="1" applyFill="1" applyBorder="1" applyAlignment="1"/>
    <xf numFmtId="38" fontId="7" fillId="0" borderId="8" xfId="1" applyFont="1" applyFill="1" applyBorder="1"/>
    <xf numFmtId="38" fontId="7" fillId="0" borderId="8" xfId="1" applyFont="1" applyFill="1" applyBorder="1" applyAlignment="1">
      <alignment horizontal="center"/>
    </xf>
    <xf numFmtId="10" fontId="7" fillId="0" borderId="8" xfId="1" applyNumberFormat="1" applyFont="1" applyFill="1" applyBorder="1"/>
    <xf numFmtId="0" fontId="7" fillId="0" borderId="1" xfId="0" applyFont="1" applyFill="1" applyBorder="1" applyAlignment="1"/>
    <xf numFmtId="38" fontId="7" fillId="0" borderId="9" xfId="1" applyFont="1" applyFill="1" applyBorder="1"/>
    <xf numFmtId="0" fontId="9" fillId="0" borderId="0" xfId="0" applyFont="1" applyAlignment="1">
      <alignment vertical="top"/>
    </xf>
    <xf numFmtId="0" fontId="9" fillId="0" borderId="0" xfId="0" applyFont="1" applyFill="1" applyBorder="1"/>
    <xf numFmtId="0" fontId="7" fillId="0" borderId="6" xfId="0" applyFont="1" applyBorder="1"/>
    <xf numFmtId="183" fontId="7" fillId="0" borderId="12" xfId="1" applyNumberFormat="1" applyFont="1" applyBorder="1"/>
    <xf numFmtId="183" fontId="7" fillId="0" borderId="0" xfId="1" applyNumberFormat="1" applyFont="1" applyBorder="1"/>
    <xf numFmtId="0" fontId="7" fillId="0" borderId="9" xfId="0" applyFont="1" applyBorder="1"/>
    <xf numFmtId="183" fontId="7" fillId="0" borderId="1" xfId="1" applyNumberFormat="1" applyFont="1" applyBorder="1"/>
    <xf numFmtId="183" fontId="7" fillId="0" borderId="3" xfId="1" applyNumberFormat="1" applyFont="1" applyBorder="1"/>
    <xf numFmtId="179" fontId="7" fillId="4" borderId="0" xfId="0" applyNumberFormat="1" applyFont="1" applyFill="1" applyBorder="1"/>
    <xf numFmtId="38" fontId="7" fillId="4" borderId="0" xfId="1" applyFont="1" applyFill="1" applyBorder="1"/>
    <xf numFmtId="0" fontId="7" fillId="0" borderId="0" xfId="0" applyFont="1" applyAlignment="1">
      <alignment vertical="top"/>
    </xf>
    <xf numFmtId="0" fontId="7" fillId="0" borderId="0" xfId="0" applyFont="1" applyAlignment="1">
      <alignment horizontal="centerContinuous"/>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12" xfId="0" applyFont="1" applyBorder="1" applyAlignment="1">
      <alignment horizontal="center" vertical="center"/>
    </xf>
    <xf numFmtId="0" fontId="7" fillId="2" borderId="0" xfId="0" applyFont="1" applyFill="1" applyBorder="1" applyAlignment="1">
      <alignment horizontal="center" vertical="center" wrapText="1"/>
    </xf>
    <xf numFmtId="0" fontId="7" fillId="0" borderId="0" xfId="0" applyFont="1" applyBorder="1" applyAlignment="1">
      <alignment horizontal="center" vertical="center"/>
    </xf>
    <xf numFmtId="0" fontId="7" fillId="2" borderId="8" xfId="0" applyFont="1" applyFill="1" applyBorder="1" applyAlignment="1">
      <alignment horizontal="center" vertical="center" wrapText="1"/>
    </xf>
    <xf numFmtId="0" fontId="7" fillId="0" borderId="12" xfId="0" applyFont="1" applyBorder="1"/>
    <xf numFmtId="182" fontId="7" fillId="0" borderId="0" xfId="0" applyNumberFormat="1" applyFont="1" applyBorder="1"/>
    <xf numFmtId="179" fontId="7" fillId="0" borderId="8" xfId="0" applyNumberFormat="1" applyFont="1" applyBorder="1"/>
    <xf numFmtId="181" fontId="7" fillId="3" borderId="0" xfId="0" applyNumberFormat="1" applyFont="1" applyFill="1" applyBorder="1" applyAlignment="1">
      <alignment horizontal="right" vertical="center"/>
    </xf>
    <xf numFmtId="179" fontId="7" fillId="3" borderId="0" xfId="0" applyNumberFormat="1" applyFont="1" applyFill="1" applyBorder="1" applyAlignment="1">
      <alignment horizontal="right" vertical="center"/>
    </xf>
    <xf numFmtId="184" fontId="7" fillId="0" borderId="0" xfId="0" applyNumberFormat="1" applyFont="1" applyBorder="1" applyAlignment="1">
      <alignment horizontal="right" vertical="center"/>
    </xf>
    <xf numFmtId="185" fontId="7" fillId="0" borderId="0"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2" borderId="0" xfId="0" applyNumberFormat="1" applyFont="1" applyFill="1" applyBorder="1"/>
    <xf numFmtId="179" fontId="7" fillId="2" borderId="8" xfId="0" applyNumberFormat="1" applyFont="1" applyFill="1" applyBorder="1"/>
    <xf numFmtId="180" fontId="7" fillId="2" borderId="0" xfId="0" applyNumberFormat="1" applyFont="1" applyFill="1" applyBorder="1"/>
    <xf numFmtId="180" fontId="7" fillId="2" borderId="8" xfId="0" applyNumberFormat="1" applyFont="1" applyFill="1" applyBorder="1"/>
    <xf numFmtId="0" fontId="7" fillId="2" borderId="12" xfId="0" applyFont="1" applyFill="1" applyBorder="1"/>
    <xf numFmtId="38" fontId="7" fillId="2" borderId="0" xfId="1" applyFont="1" applyFill="1" applyBorder="1"/>
    <xf numFmtId="38" fontId="7" fillId="0" borderId="0" xfId="1" applyFont="1" applyFill="1" applyBorder="1"/>
    <xf numFmtId="182" fontId="7" fillId="0" borderId="3" xfId="0" applyNumberFormat="1" applyFont="1" applyBorder="1"/>
    <xf numFmtId="179" fontId="7" fillId="0" borderId="9" xfId="0" applyNumberFormat="1" applyFont="1" applyBorder="1"/>
    <xf numFmtId="0" fontId="7" fillId="0" borderId="3" xfId="0" applyFont="1" applyBorder="1"/>
    <xf numFmtId="184" fontId="7" fillId="0" borderId="3" xfId="0" applyNumberFormat="1" applyFont="1" applyBorder="1" applyAlignment="1">
      <alignment horizontal="right" vertical="center"/>
    </xf>
    <xf numFmtId="185" fontId="7" fillId="0" borderId="3" xfId="0" applyNumberFormat="1" applyFont="1" applyBorder="1"/>
    <xf numFmtId="179" fontId="7" fillId="2" borderId="3" xfId="0" applyNumberFormat="1" applyFont="1" applyFill="1" applyBorder="1"/>
    <xf numFmtId="179" fontId="7" fillId="2" borderId="9" xfId="0" applyNumberFormat="1" applyFont="1" applyFill="1" applyBorder="1"/>
    <xf numFmtId="182" fontId="7" fillId="0" borderId="1" xfId="0" applyNumberFormat="1" applyFont="1" applyBorder="1"/>
    <xf numFmtId="180" fontId="7" fillId="2" borderId="3" xfId="0" applyNumberFormat="1" applyFont="1" applyFill="1" applyBorder="1"/>
    <xf numFmtId="180" fontId="7" fillId="2" borderId="9" xfId="0" applyNumberFormat="1" applyFont="1" applyFill="1" applyBorder="1"/>
    <xf numFmtId="0" fontId="7" fillId="2" borderId="10" xfId="0" applyFont="1" applyFill="1" applyBorder="1" applyAlignment="1">
      <alignment horizontal="center" vertical="top"/>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2" borderId="11" xfId="0" applyFont="1" applyFill="1" applyBorder="1"/>
    <xf numFmtId="180" fontId="7" fillId="0" borderId="3" xfId="0" applyNumberFormat="1" applyFont="1" applyBorder="1"/>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180" fontId="7" fillId="0" borderId="0" xfId="0" applyNumberFormat="1" applyFont="1" applyFill="1" applyBorder="1"/>
    <xf numFmtId="180" fontId="7" fillId="0" borderId="3" xfId="0" applyNumberFormat="1" applyFont="1" applyFill="1" applyBorder="1"/>
    <xf numFmtId="0" fontId="7" fillId="8" borderId="4" xfId="0" applyFont="1" applyFill="1" applyBorder="1"/>
    <xf numFmtId="0" fontId="7" fillId="8" borderId="2" xfId="0" applyFont="1" applyFill="1" applyBorder="1"/>
    <xf numFmtId="0" fontId="7" fillId="8" borderId="5" xfId="0" applyFont="1" applyFill="1" applyBorder="1"/>
    <xf numFmtId="0" fontId="0" fillId="8" borderId="4" xfId="0" applyFont="1" applyFill="1" applyBorder="1"/>
    <xf numFmtId="0" fontId="0" fillId="8" borderId="2" xfId="0" applyFont="1" applyFill="1" applyBorder="1"/>
    <xf numFmtId="0" fontId="0" fillId="8" borderId="5" xfId="0" applyFont="1" applyFill="1" applyBorder="1"/>
    <xf numFmtId="38" fontId="2" fillId="0" borderId="2" xfId="1" applyFont="1" applyFill="1" applyBorder="1" applyAlignment="1">
      <alignment horizontal="center" vertical="center" wrapText="1"/>
    </xf>
    <xf numFmtId="0" fontId="0" fillId="0" borderId="4" xfId="0" applyFill="1" applyBorder="1" applyAlignment="1">
      <alignment vertical="top" textRotation="255" wrapText="1"/>
    </xf>
    <xf numFmtId="0" fontId="0" fillId="0" borderId="2" xfId="0" applyFill="1" applyBorder="1"/>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xf numFmtId="0" fontId="0" fillId="0" borderId="15" xfId="0" applyFill="1" applyBorder="1"/>
    <xf numFmtId="38" fontId="2" fillId="0" borderId="15" xfId="1" applyFont="1" applyFill="1" applyBorder="1" applyAlignment="1">
      <alignment horizontal="center"/>
    </xf>
    <xf numFmtId="0" fontId="0" fillId="0" borderId="15" xfId="0" applyFill="1" applyBorder="1" applyAlignment="1">
      <alignment horizontal="center"/>
    </xf>
    <xf numFmtId="0" fontId="0" fillId="7" borderId="12" xfId="0" applyFont="1" applyFill="1" applyBorder="1" applyAlignment="1">
      <alignment horizontal="right" vertical="center"/>
    </xf>
    <xf numFmtId="0" fontId="0" fillId="7" borderId="0" xfId="0" applyFont="1" applyFill="1" applyBorder="1" applyAlignment="1">
      <alignment vertical="center"/>
    </xf>
    <xf numFmtId="0" fontId="0" fillId="9" borderId="12" xfId="0" applyFont="1" applyFill="1" applyBorder="1" applyAlignment="1">
      <alignment horizontal="right" vertical="center"/>
    </xf>
    <xf numFmtId="0" fontId="0" fillId="9" borderId="0" xfId="0" applyFont="1" applyFill="1" applyBorder="1" applyAlignment="1">
      <alignment vertical="center"/>
    </xf>
    <xf numFmtId="0" fontId="7" fillId="0" borderId="2" xfId="0" applyFont="1" applyBorder="1" applyAlignment="1">
      <alignment horizontal="center" vertical="center" wrapText="1"/>
    </xf>
    <xf numFmtId="183" fontId="0" fillId="0" borderId="0" xfId="1" applyNumberFormat="1" applyFont="1" applyBorder="1" applyAlignment="1">
      <alignment vertical="center"/>
    </xf>
    <xf numFmtId="183" fontId="2" fillId="9" borderId="3" xfId="1" applyNumberFormat="1" applyFont="1" applyFill="1" applyBorder="1" applyAlignment="1">
      <alignment vertical="center"/>
    </xf>
    <xf numFmtId="183" fontId="0" fillId="0" borderId="3" xfId="1" applyNumberFormat="1" applyFont="1" applyBorder="1" applyAlignment="1">
      <alignment vertical="center"/>
    </xf>
    <xf numFmtId="49" fontId="4" fillId="0" borderId="0" xfId="0" applyNumberFormat="1" applyFont="1" applyBorder="1"/>
    <xf numFmtId="177" fontId="0" fillId="0" borderId="3" xfId="0" applyNumberFormat="1" applyFont="1" applyBorder="1" applyAlignment="1">
      <alignment vertical="center"/>
    </xf>
    <xf numFmtId="183" fontId="2" fillId="10" borderId="11" xfId="1" applyNumberFormat="1" applyFont="1" applyFill="1" applyBorder="1" applyAlignment="1">
      <alignment vertical="center"/>
    </xf>
    <xf numFmtId="183" fontId="2" fillId="10" borderId="3" xfId="1" applyNumberFormat="1" applyFont="1" applyFill="1" applyBorder="1" applyAlignment="1">
      <alignment vertical="center"/>
    </xf>
    <xf numFmtId="183" fontId="2" fillId="8" borderId="11" xfId="1" applyNumberFormat="1" applyFont="1" applyFill="1" applyBorder="1" applyAlignment="1">
      <alignment vertical="center"/>
    </xf>
    <xf numFmtId="183" fontId="2" fillId="8" borderId="10" xfId="1" applyNumberFormat="1" applyFont="1" applyFill="1" applyBorder="1" applyAlignment="1">
      <alignment vertical="center"/>
    </xf>
    <xf numFmtId="0" fontId="4" fillId="8" borderId="8" xfId="0" applyFont="1" applyFill="1" applyBorder="1" applyAlignment="1">
      <alignment vertical="center"/>
    </xf>
    <xf numFmtId="0" fontId="4" fillId="8" borderId="9" xfId="0" applyFont="1" applyFill="1" applyBorder="1" applyAlignment="1">
      <alignment vertical="center"/>
    </xf>
    <xf numFmtId="183" fontId="2" fillId="9" borderId="11" xfId="1" applyNumberFormat="1" applyFont="1" applyFill="1" applyBorder="1" applyAlignment="1">
      <alignment vertical="center"/>
    </xf>
    <xf numFmtId="179" fontId="7" fillId="0" borderId="1" xfId="0" applyNumberFormat="1" applyFont="1" applyBorder="1"/>
    <xf numFmtId="38" fontId="0" fillId="0" borderId="11" xfId="1" applyFont="1" applyBorder="1" applyAlignment="1">
      <alignment vertical="center"/>
    </xf>
    <xf numFmtId="38" fontId="0" fillId="0" borderId="10" xfId="1" applyFont="1" applyBorder="1" applyAlignment="1">
      <alignment vertical="center"/>
    </xf>
    <xf numFmtId="188" fontId="7" fillId="10" borderId="0" xfId="0" applyNumberFormat="1" applyFont="1" applyFill="1" applyBorder="1"/>
    <xf numFmtId="188" fontId="7" fillId="10" borderId="8" xfId="0" applyNumberFormat="1" applyFont="1" applyFill="1" applyBorder="1"/>
    <xf numFmtId="188" fontId="7" fillId="10" borderId="15" xfId="0" applyNumberFormat="1" applyFont="1" applyFill="1" applyBorder="1"/>
    <xf numFmtId="188" fontId="7" fillId="10" borderId="7" xfId="0" applyNumberFormat="1" applyFont="1" applyFill="1" applyBorder="1"/>
    <xf numFmtId="183" fontId="7" fillId="0" borderId="8" xfId="1" applyNumberFormat="1" applyFont="1" applyBorder="1"/>
    <xf numFmtId="183" fontId="7" fillId="0" borderId="9" xfId="1" applyNumberFormat="1" applyFont="1" applyBorder="1"/>
    <xf numFmtId="183" fontId="7" fillId="0" borderId="0" xfId="1" applyNumberFormat="1" applyFont="1" applyBorder="1" applyAlignment="1">
      <alignment horizontal="right" vertical="center"/>
    </xf>
    <xf numFmtId="38" fontId="7" fillId="2" borderId="3" xfId="1" applyFont="1" applyFill="1" applyBorder="1"/>
    <xf numFmtId="183" fontId="7" fillId="2" borderId="0" xfId="1" applyNumberFormat="1" applyFont="1" applyFill="1" applyBorder="1"/>
    <xf numFmtId="183" fontId="7" fillId="2" borderId="3" xfId="1" applyNumberFormat="1" applyFont="1" applyFill="1" applyBorder="1"/>
    <xf numFmtId="38" fontId="7" fillId="2" borderId="8" xfId="1" applyFont="1" applyFill="1" applyBorder="1"/>
    <xf numFmtId="38" fontId="7" fillId="2" borderId="9" xfId="1" applyFont="1" applyFill="1" applyBorder="1"/>
    <xf numFmtId="183" fontId="7" fillId="2" borderId="8" xfId="1" applyNumberFormat="1" applyFont="1" applyFill="1" applyBorder="1"/>
    <xf numFmtId="183" fontId="7" fillId="2" borderId="9" xfId="1" applyNumberFormat="1" applyFont="1" applyFill="1" applyBorder="1"/>
    <xf numFmtId="182" fontId="7" fillId="10" borderId="0" xfId="0" applyNumberFormat="1" applyFont="1" applyFill="1" applyBorder="1"/>
    <xf numFmtId="182" fontId="7" fillId="10" borderId="3" xfId="0" applyNumberFormat="1" applyFont="1" applyFill="1" applyBorder="1"/>
    <xf numFmtId="0" fontId="7" fillId="8" borderId="0" xfId="0" applyFont="1" applyFill="1" applyBorder="1"/>
    <xf numFmtId="0" fontId="7" fillId="0" borderId="15" xfId="0" applyFont="1" applyBorder="1" applyAlignment="1">
      <alignment horizontal="center" vertical="center"/>
    </xf>
    <xf numFmtId="0" fontId="7" fillId="0" borderId="1" xfId="0" applyFont="1" applyBorder="1" applyAlignment="1">
      <alignment horizontal="center" vertical="center" wrapText="1"/>
    </xf>
    <xf numFmtId="0" fontId="4" fillId="0" borderId="2" xfId="0" applyFont="1" applyBorder="1"/>
    <xf numFmtId="0" fontId="4" fillId="0" borderId="15" xfId="0" applyFont="1" applyBorder="1" applyAlignment="1">
      <alignment horizontal="center" vertical="center"/>
    </xf>
    <xf numFmtId="0" fontId="4" fillId="0" borderId="3" xfId="0" applyFont="1" applyBorder="1" applyAlignment="1">
      <alignment horizontal="center" vertical="center" wrapText="1"/>
    </xf>
    <xf numFmtId="0" fontId="7" fillId="0" borderId="13" xfId="0" applyFont="1" applyFill="1" applyBorder="1" applyAlignment="1">
      <alignment horizontal="center"/>
    </xf>
    <xf numFmtId="0" fontId="7" fillId="0" borderId="14" xfId="0" applyFont="1" applyFill="1" applyBorder="1" applyAlignment="1">
      <alignment horizontal="center"/>
    </xf>
    <xf numFmtId="38" fontId="7" fillId="0" borderId="11" xfId="1" applyFont="1" applyFill="1" applyBorder="1"/>
    <xf numFmtId="40" fontId="7" fillId="0" borderId="14" xfId="1" applyNumberFormat="1" applyFont="1" applyFill="1" applyBorder="1"/>
    <xf numFmtId="38" fontId="7" fillId="7" borderId="8" xfId="1" applyFont="1" applyFill="1" applyBorder="1"/>
    <xf numFmtId="38" fontId="7" fillId="7" borderId="9" xfId="1" applyFont="1" applyFill="1" applyBorder="1"/>
    <xf numFmtId="0" fontId="7" fillId="7" borderId="5" xfId="0" applyFont="1" applyFill="1" applyBorder="1" applyAlignment="1">
      <alignment horizontal="center"/>
    </xf>
    <xf numFmtId="0" fontId="7" fillId="7" borderId="7" xfId="0" applyFont="1" applyFill="1" applyBorder="1" applyAlignment="1">
      <alignment horizontal="center"/>
    </xf>
    <xf numFmtId="38" fontId="7" fillId="7" borderId="8" xfId="1" applyFont="1" applyFill="1" applyBorder="1" applyAlignment="1">
      <alignment horizontal="center"/>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183" fontId="7" fillId="0" borderId="0" xfId="1" applyNumberFormat="1" applyFont="1" applyFill="1" applyBorder="1"/>
    <xf numFmtId="183" fontId="7" fillId="0" borderId="12" xfId="1" applyNumberFormat="1" applyFont="1" applyFill="1" applyBorder="1"/>
    <xf numFmtId="183" fontId="7" fillId="0" borderId="3" xfId="1" applyNumberFormat="1" applyFont="1" applyFill="1" applyBorder="1"/>
    <xf numFmtId="38" fontId="7" fillId="0" borderId="3" xfId="1" applyFont="1" applyFill="1" applyBorder="1"/>
    <xf numFmtId="183" fontId="7" fillId="0" borderId="1" xfId="1" applyNumberFormat="1" applyFont="1" applyFill="1" applyBorder="1"/>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79" fontId="7" fillId="0" borderId="0" xfId="0" applyNumberFormat="1" applyFont="1" applyFill="1" applyBorder="1"/>
    <xf numFmtId="179" fontId="7" fillId="0" borderId="12" xfId="0" applyNumberFormat="1" applyFont="1" applyFill="1" applyBorder="1"/>
    <xf numFmtId="179" fontId="7" fillId="0" borderId="3" xfId="0" applyNumberFormat="1" applyFont="1" applyFill="1" applyBorder="1"/>
    <xf numFmtId="179" fontId="7" fillId="0" borderId="1" xfId="0" applyNumberFormat="1" applyFont="1" applyFill="1" applyBorder="1"/>
    <xf numFmtId="0" fontId="0" fillId="0" borderId="0" xfId="0" applyFont="1" applyFill="1"/>
    <xf numFmtId="0" fontId="7" fillId="0" borderId="4"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right"/>
    </xf>
    <xf numFmtId="49" fontId="7" fillId="0" borderId="4" xfId="0" applyNumberFormat="1" applyFont="1" applyBorder="1"/>
    <xf numFmtId="49" fontId="7" fillId="0" borderId="5" xfId="0" applyNumberFormat="1" applyFont="1" applyBorder="1"/>
    <xf numFmtId="0" fontId="7" fillId="0" borderId="2" xfId="0" applyFont="1" applyFill="1" applyBorder="1" applyAlignment="1">
      <alignment horizontal="center"/>
    </xf>
    <xf numFmtId="0" fontId="7" fillId="0" borderId="6" xfId="0" applyFont="1" applyBorder="1" applyAlignment="1">
      <alignment vertical="top"/>
    </xf>
    <xf numFmtId="0" fontId="7" fillId="0" borderId="7" xfId="0" applyFont="1" applyBorder="1" applyAlignment="1">
      <alignment vertical="top"/>
    </xf>
    <xf numFmtId="0" fontId="7" fillId="0" borderId="15" xfId="0" applyFont="1" applyBorder="1" applyAlignment="1">
      <alignment horizontal="center" vertical="top" wrapText="1"/>
    </xf>
    <xf numFmtId="189" fontId="7" fillId="0" borderId="0" xfId="1" applyNumberFormat="1" applyFont="1" applyBorder="1"/>
    <xf numFmtId="189" fontId="7" fillId="0" borderId="11" xfId="1" applyNumberFormat="1" applyFont="1" applyBorder="1"/>
    <xf numFmtId="49" fontId="7" fillId="0" borderId="10" xfId="0" applyNumberFormat="1" applyFont="1" applyBorder="1"/>
    <xf numFmtId="189" fontId="7" fillId="0" borderId="3" xfId="1" applyNumberFormat="1" applyFont="1" applyBorder="1"/>
    <xf numFmtId="189" fontId="7" fillId="0" borderId="10" xfId="1" applyNumberFormat="1" applyFont="1" applyBorder="1"/>
    <xf numFmtId="189" fontId="7" fillId="0" borderId="2" xfId="1" applyNumberFormat="1" applyFont="1" applyBorder="1"/>
    <xf numFmtId="189" fontId="7" fillId="0" borderId="13" xfId="1" applyNumberFormat="1" applyFont="1" applyBorder="1"/>
    <xf numFmtId="38" fontId="7" fillId="0" borderId="0" xfId="1" applyFont="1"/>
    <xf numFmtId="49" fontId="7" fillId="0" borderId="14" xfId="0" applyNumberFormat="1" applyFont="1" applyBorder="1"/>
    <xf numFmtId="189" fontId="7" fillId="0" borderId="15" xfId="1" applyNumberFormat="1" applyFont="1" applyBorder="1"/>
    <xf numFmtId="189" fontId="7" fillId="0" borderId="14" xfId="1" applyNumberFormat="1" applyFont="1" applyBorder="1"/>
    <xf numFmtId="190" fontId="7" fillId="0" borderId="4" xfId="1" applyNumberFormat="1" applyFont="1" applyBorder="1"/>
    <xf numFmtId="190" fontId="7" fillId="0" borderId="2" xfId="1" applyNumberFormat="1" applyFont="1" applyBorder="1"/>
    <xf numFmtId="190" fontId="7" fillId="0" borderId="13" xfId="1" applyNumberFormat="1" applyFont="1" applyBorder="1"/>
    <xf numFmtId="190" fontId="7" fillId="0" borderId="12" xfId="1" applyNumberFormat="1" applyFont="1" applyBorder="1"/>
    <xf numFmtId="190" fontId="7" fillId="0" borderId="0" xfId="1" applyNumberFormat="1" applyFont="1" applyBorder="1"/>
    <xf numFmtId="190" fontId="7" fillId="0" borderId="11" xfId="1" applyNumberFormat="1" applyFont="1" applyBorder="1"/>
    <xf numFmtId="190" fontId="7" fillId="0" borderId="1" xfId="1" applyNumberFormat="1" applyFont="1" applyBorder="1"/>
    <xf numFmtId="190" fontId="7" fillId="0" borderId="3" xfId="1" applyNumberFormat="1" applyFont="1" applyBorder="1"/>
    <xf numFmtId="190" fontId="7" fillId="0" borderId="10" xfId="1" applyNumberFormat="1" applyFont="1" applyBorder="1"/>
    <xf numFmtId="190" fontId="7" fillId="0" borderId="6" xfId="1" applyNumberFormat="1" applyFont="1" applyBorder="1"/>
    <xf numFmtId="190" fontId="7" fillId="0" borderId="15" xfId="1" applyNumberFormat="1" applyFont="1" applyBorder="1"/>
    <xf numFmtId="190" fontId="7" fillId="0" borderId="14" xfId="1" applyNumberFormat="1" applyFont="1" applyBorder="1"/>
    <xf numFmtId="191" fontId="7" fillId="4" borderId="0" xfId="1" applyNumberFormat="1" applyFont="1" applyFill="1" applyBorder="1" applyAlignment="1"/>
    <xf numFmtId="191" fontId="7" fillId="0" borderId="13" xfId="1" applyNumberFormat="1" applyFont="1" applyBorder="1"/>
    <xf numFmtId="191" fontId="7" fillId="0" borderId="11" xfId="1" applyNumberFormat="1" applyFont="1" applyBorder="1"/>
    <xf numFmtId="191" fontId="7" fillId="0" borderId="1" xfId="1" applyNumberFormat="1" applyFont="1" applyBorder="1"/>
    <xf numFmtId="191" fontId="7" fillId="0" borderId="3" xfId="1" applyNumberFormat="1" applyFont="1" applyBorder="1"/>
    <xf numFmtId="191" fontId="7" fillId="0" borderId="10" xfId="1" applyNumberFormat="1" applyFont="1" applyBorder="1"/>
    <xf numFmtId="49" fontId="0" fillId="0" borderId="0" xfId="0" applyNumberFormat="1" applyFont="1" applyBorder="1"/>
    <xf numFmtId="0" fontId="7" fillId="0" borderId="2" xfId="0" applyFont="1" applyBorder="1" applyAlignment="1"/>
    <xf numFmtId="0" fontId="7" fillId="0" borderId="4" xfId="0" applyFont="1" applyBorder="1" applyAlignment="1"/>
    <xf numFmtId="38" fontId="7" fillId="0" borderId="11" xfId="1" applyFont="1" applyBorder="1" applyAlignment="1">
      <alignment horizontal="center" vertical="center"/>
    </xf>
    <xf numFmtId="38" fontId="7" fillId="0" borderId="8" xfId="1" applyFont="1" applyBorder="1" applyAlignment="1">
      <alignment horizontal="center" vertical="center"/>
    </xf>
    <xf numFmtId="0" fontId="7" fillId="0" borderId="11" xfId="0" applyFont="1" applyFill="1" applyBorder="1" applyAlignment="1">
      <alignment horizontal="center" vertical="center" wrapText="1"/>
    </xf>
    <xf numFmtId="0" fontId="7" fillId="0" borderId="15" xfId="0" applyFont="1" applyBorder="1"/>
    <xf numFmtId="0" fontId="7" fillId="0" borderId="6" xfId="0" applyFont="1" applyBorder="1" applyAlignment="1">
      <alignment horizontal="center"/>
    </xf>
    <xf numFmtId="191" fontId="7" fillId="0" borderId="4" xfId="1" applyNumberFormat="1" applyFont="1" applyBorder="1"/>
    <xf numFmtId="191" fontId="7" fillId="0" borderId="2" xfId="1" applyNumberFormat="1" applyFont="1" applyBorder="1"/>
    <xf numFmtId="191" fontId="7" fillId="0" borderId="5" xfId="1" applyNumberFormat="1" applyFont="1" applyBorder="1"/>
    <xf numFmtId="192" fontId="7" fillId="0" borderId="11" xfId="1" applyNumberFormat="1" applyFont="1" applyFill="1" applyBorder="1"/>
    <xf numFmtId="38" fontId="7" fillId="0" borderId="5" xfId="1" applyFont="1" applyBorder="1"/>
    <xf numFmtId="191" fontId="7" fillId="0" borderId="8" xfId="1" applyNumberFormat="1" applyFont="1" applyBorder="1"/>
    <xf numFmtId="191" fontId="7" fillId="0" borderId="12" xfId="1" applyNumberFormat="1" applyFont="1" applyBorder="1"/>
    <xf numFmtId="191" fontId="7" fillId="0" borderId="0" xfId="1" applyNumberFormat="1" applyFont="1" applyBorder="1"/>
    <xf numFmtId="38" fontId="7" fillId="0" borderId="8" xfId="1" applyFont="1" applyBorder="1"/>
    <xf numFmtId="38" fontId="7" fillId="0" borderId="0" xfId="0" applyNumberFormat="1" applyFont="1" applyFill="1" applyBorder="1"/>
    <xf numFmtId="38" fontId="7" fillId="0" borderId="11" xfId="0" applyNumberFormat="1" applyFont="1" applyFill="1" applyBorder="1"/>
    <xf numFmtId="38" fontId="7" fillId="0" borderId="7" xfId="1" applyFont="1" applyBorder="1"/>
    <xf numFmtId="191" fontId="7" fillId="0" borderId="9" xfId="1" applyNumberFormat="1" applyFont="1" applyBorder="1"/>
    <xf numFmtId="38" fontId="7" fillId="0" borderId="9" xfId="1" applyFont="1" applyBorder="1"/>
    <xf numFmtId="192" fontId="7" fillId="0" borderId="10" xfId="1" applyNumberFormat="1" applyFont="1" applyFill="1" applyBorder="1"/>
    <xf numFmtId="0" fontId="7" fillId="8" borderId="6" xfId="0" applyFont="1" applyFill="1" applyBorder="1"/>
    <xf numFmtId="0" fontId="4" fillId="8" borderId="5" xfId="0" applyFont="1" applyFill="1" applyBorder="1" applyAlignment="1">
      <alignment vertical="center"/>
    </xf>
    <xf numFmtId="0" fontId="7" fillId="0" borderId="12" xfId="0" applyFont="1" applyBorder="1" applyAlignment="1">
      <alignment shrinkToFit="1"/>
    </xf>
    <xf numFmtId="0" fontId="7" fillId="0" borderId="11" xfId="0" applyFont="1" applyBorder="1" applyAlignment="1">
      <alignment shrinkToFit="1"/>
    </xf>
    <xf numFmtId="193" fontId="7" fillId="0" borderId="11" xfId="1" applyNumberFormat="1" applyFont="1" applyFill="1" applyBorder="1"/>
    <xf numFmtId="193" fontId="7" fillId="0" borderId="8" xfId="1" applyNumberFormat="1" applyFont="1" applyFill="1" applyBorder="1"/>
    <xf numFmtId="0" fontId="0" fillId="0" borderId="10" xfId="0" applyFont="1" applyFill="1" applyBorder="1"/>
    <xf numFmtId="194" fontId="0" fillId="0" borderId="13" xfId="1" applyNumberFormat="1" applyFont="1" applyBorder="1"/>
    <xf numFmtId="194" fontId="0" fillId="0" borderId="11" xfId="1" applyNumberFormat="1" applyFont="1" applyBorder="1"/>
    <xf numFmtId="194" fontId="0" fillId="0" borderId="11" xfId="0" applyNumberFormat="1" applyFill="1" applyBorder="1"/>
    <xf numFmtId="194" fontId="0" fillId="0" borderId="14" xfId="0" applyNumberFormat="1" applyBorder="1"/>
    <xf numFmtId="0" fontId="4" fillId="0" borderId="13" xfId="0" applyFont="1" applyBorder="1" applyAlignment="1">
      <alignment horizontal="center" vertical="top" textRotation="255" wrapText="1"/>
    </xf>
    <xf numFmtId="0" fontId="4" fillId="0" borderId="11" xfId="0" applyFont="1" applyBorder="1" applyAlignment="1">
      <alignment horizontal="center" vertical="top" textRotation="255" wrapText="1"/>
    </xf>
    <xf numFmtId="0" fontId="4" fillId="0" borderId="14" xfId="0" applyFont="1" applyBorder="1" applyAlignment="1">
      <alignment horizontal="center" vertical="top" textRotation="255" wrapText="1"/>
    </xf>
    <xf numFmtId="0" fontId="4" fillId="3" borderId="13" xfId="0" applyFont="1" applyFill="1" applyBorder="1" applyAlignment="1">
      <alignment horizontal="center" vertical="top" textRotation="255" wrapText="1"/>
    </xf>
    <xf numFmtId="0" fontId="4" fillId="3" borderId="11" xfId="0" applyFont="1" applyFill="1" applyBorder="1" applyAlignment="1">
      <alignment horizontal="center" vertical="top" textRotation="255" wrapText="1"/>
    </xf>
    <xf numFmtId="0" fontId="7" fillId="0" borderId="1" xfId="0" applyFont="1" applyFill="1" applyBorder="1" applyAlignment="1">
      <alignment horizontal="center"/>
    </xf>
    <xf numFmtId="0" fontId="7" fillId="0" borderId="9" xfId="0" applyFont="1" applyFill="1" applyBorder="1" applyAlignment="1">
      <alignment horizontal="center"/>
    </xf>
    <xf numFmtId="0" fontId="4" fillId="0" borderId="1" xfId="0" applyFont="1" applyFill="1" applyBorder="1" applyAlignment="1">
      <alignment horizontal="center"/>
    </xf>
    <xf numFmtId="0" fontId="4" fillId="0" borderId="9" xfId="0" applyFont="1" applyFill="1" applyBorder="1" applyAlignment="1">
      <alignment horizontal="center"/>
    </xf>
    <xf numFmtId="176" fontId="7" fillId="0" borderId="0" xfId="0" applyNumberFormat="1" applyFont="1" applyAlignment="1">
      <alignment horizontal="center" vertical="top"/>
    </xf>
    <xf numFmtId="176" fontId="7" fillId="0" borderId="12" xfId="0" applyNumberFormat="1" applyFont="1" applyBorder="1" applyAlignment="1">
      <alignment horizontal="center" vertical="top"/>
    </xf>
    <xf numFmtId="0" fontId="7" fillId="0" borderId="4" xfId="0" applyFont="1" applyBorder="1" applyAlignment="1">
      <alignment horizontal="center"/>
    </xf>
    <xf numFmtId="0" fontId="7" fillId="0" borderId="5" xfId="0" applyFont="1" applyBorder="1" applyAlignment="1">
      <alignment horizontal="center"/>
    </xf>
  </cellXfs>
  <cellStyles count="3">
    <cellStyle name="桁区切り" xfId="1" builtinId="6"/>
    <cellStyle name="標準" xfId="0" builtinId="0"/>
    <cellStyle name="未定義"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pane xSplit="1" ySplit="2" topLeftCell="B3" activePane="bottomRight" state="frozen"/>
      <selection pane="topRight" activeCell="B1" sqref="B1"/>
      <selection pane="bottomLeft" activeCell="A3" sqref="A3"/>
      <selection pane="bottomRight" activeCell="D7" sqref="D7"/>
    </sheetView>
  </sheetViews>
  <sheetFormatPr defaultRowHeight="13.5"/>
  <cols>
    <col min="1" max="1" width="16.5" customWidth="1"/>
    <col min="2" max="2" width="24.375" customWidth="1"/>
    <col min="3" max="3" width="11.875" customWidth="1"/>
  </cols>
  <sheetData>
    <row r="1" spans="1:3">
      <c r="A1" s="16" t="s">
        <v>325</v>
      </c>
    </row>
    <row r="2" spans="1:3">
      <c r="A2" s="23" t="s">
        <v>189</v>
      </c>
      <c r="B2" s="24" t="s">
        <v>190</v>
      </c>
      <c r="C2" s="27" t="s">
        <v>191</v>
      </c>
    </row>
    <row r="3" spans="1:3" s="206" customFormat="1" ht="17.25" customHeight="1">
      <c r="A3" s="203" t="s">
        <v>247</v>
      </c>
      <c r="B3" s="204"/>
      <c r="C3" s="205"/>
    </row>
    <row r="4" spans="1:3" s="206" customFormat="1" ht="17.25" customHeight="1">
      <c r="A4" s="207" t="s">
        <v>317</v>
      </c>
      <c r="B4" s="208" t="s">
        <v>320</v>
      </c>
      <c r="C4" s="209"/>
    </row>
    <row r="5" spans="1:3" s="206" customFormat="1" ht="17.25" customHeight="1">
      <c r="A5" s="207" t="s">
        <v>321</v>
      </c>
      <c r="B5" s="208" t="s">
        <v>322</v>
      </c>
      <c r="C5" s="209"/>
    </row>
    <row r="6" spans="1:3" s="206" customFormat="1" ht="17.25" customHeight="1">
      <c r="A6" s="207" t="s">
        <v>323</v>
      </c>
      <c r="B6" s="210" t="s">
        <v>324</v>
      </c>
      <c r="C6" s="209"/>
    </row>
    <row r="7" spans="1:3" s="206" customFormat="1" ht="17.25" customHeight="1">
      <c r="A7" s="207" t="s">
        <v>184</v>
      </c>
      <c r="B7" s="211" t="s">
        <v>194</v>
      </c>
      <c r="C7" s="209"/>
    </row>
    <row r="8" spans="1:3" s="206" customFormat="1" ht="17.25" customHeight="1">
      <c r="A8" s="207" t="s">
        <v>192</v>
      </c>
      <c r="B8" s="211" t="s">
        <v>195</v>
      </c>
      <c r="C8" s="209" t="s">
        <v>197</v>
      </c>
    </row>
    <row r="9" spans="1:3" s="206" customFormat="1" ht="17.25" customHeight="1">
      <c r="A9" s="207" t="s">
        <v>193</v>
      </c>
      <c r="B9" s="211" t="s">
        <v>195</v>
      </c>
      <c r="C9" s="209" t="s">
        <v>196</v>
      </c>
    </row>
    <row r="10" spans="1:3" s="206" customFormat="1" ht="17.25" customHeight="1">
      <c r="A10" s="212" t="s">
        <v>185</v>
      </c>
      <c r="B10" s="213" t="s">
        <v>483</v>
      </c>
      <c r="C10" s="214"/>
    </row>
    <row r="11" spans="1:3" s="206" customFormat="1" ht="17.25" customHeight="1">
      <c r="A11" s="215" t="s">
        <v>186</v>
      </c>
      <c r="B11" s="216" t="s">
        <v>482</v>
      </c>
      <c r="C11" s="209"/>
    </row>
    <row r="12" spans="1:3" s="206" customFormat="1" ht="17.25" customHeight="1">
      <c r="A12" s="215" t="s">
        <v>187</v>
      </c>
      <c r="B12" s="216" t="s">
        <v>482</v>
      </c>
      <c r="C12" s="209"/>
    </row>
    <row r="13" spans="1:3" s="206" customFormat="1" ht="17.25" customHeight="1">
      <c r="A13" s="217" t="s">
        <v>188</v>
      </c>
      <c r="B13" s="218" t="s">
        <v>482</v>
      </c>
      <c r="C13" s="219"/>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A3" sqref="A3"/>
    </sheetView>
  </sheetViews>
  <sheetFormatPr defaultRowHeight="13.5"/>
  <cols>
    <col min="1" max="1" width="3.625" customWidth="1"/>
  </cols>
  <sheetData>
    <row r="1" spans="1:18" ht="14.25">
      <c r="A1" s="31" t="s">
        <v>208</v>
      </c>
    </row>
    <row r="2" spans="1:18">
      <c r="A2" s="8"/>
      <c r="B2" s="32" t="s">
        <v>209</v>
      </c>
      <c r="C2" s="5"/>
      <c r="D2" s="5"/>
      <c r="E2" s="5"/>
      <c r="F2" s="5"/>
      <c r="G2" s="5"/>
      <c r="H2" s="5"/>
      <c r="I2" s="5"/>
      <c r="J2" s="5"/>
      <c r="K2" s="5"/>
      <c r="L2" s="5"/>
      <c r="M2" s="5"/>
      <c r="N2" s="5"/>
      <c r="O2" s="5"/>
      <c r="P2" s="5"/>
      <c r="Q2" s="5"/>
      <c r="R2" s="9"/>
    </row>
    <row r="3" spans="1:18" ht="14.25">
      <c r="A3" s="25"/>
      <c r="B3" s="33"/>
      <c r="C3" s="7"/>
      <c r="D3" s="7"/>
      <c r="E3" s="7"/>
      <c r="F3" s="7"/>
      <c r="G3" s="7"/>
      <c r="H3" s="7"/>
      <c r="I3" s="7"/>
      <c r="J3" s="7"/>
      <c r="K3" s="7"/>
      <c r="L3" s="7"/>
      <c r="M3" s="7"/>
      <c r="N3" s="7"/>
      <c r="O3" s="7"/>
      <c r="P3" s="7"/>
      <c r="Q3" s="7"/>
      <c r="R3" s="26"/>
    </row>
    <row r="4" spans="1:18">
      <c r="A4" s="34" t="s">
        <v>210</v>
      </c>
      <c r="B4" s="7"/>
      <c r="C4" s="7"/>
      <c r="D4" s="7"/>
      <c r="E4" s="7"/>
      <c r="F4" s="7"/>
      <c r="G4" s="7"/>
      <c r="H4" s="7"/>
      <c r="I4" s="7"/>
      <c r="J4" s="7"/>
      <c r="K4" s="7"/>
      <c r="L4" s="7"/>
      <c r="M4" s="7"/>
      <c r="N4" s="7"/>
      <c r="O4" s="7"/>
      <c r="P4" s="7"/>
      <c r="Q4" s="7"/>
      <c r="R4" s="26"/>
    </row>
    <row r="5" spans="1:18">
      <c r="A5" s="25"/>
      <c r="B5" s="35" t="s">
        <v>211</v>
      </c>
      <c r="C5" s="7"/>
      <c r="D5" s="7"/>
      <c r="E5" s="7"/>
      <c r="F5" s="7"/>
      <c r="G5" s="7"/>
      <c r="H5" s="7"/>
      <c r="I5" s="7"/>
      <c r="J5" s="7"/>
      <c r="K5" s="7"/>
      <c r="L5" s="7"/>
      <c r="M5" s="7"/>
      <c r="N5" s="7"/>
      <c r="O5" s="7"/>
      <c r="P5" s="7"/>
      <c r="Q5" s="7"/>
      <c r="R5" s="26"/>
    </row>
    <row r="6" spans="1:18">
      <c r="A6" s="25"/>
      <c r="B6" s="35" t="s">
        <v>212</v>
      </c>
      <c r="C6" s="7"/>
      <c r="D6" s="7"/>
      <c r="E6" s="7"/>
      <c r="F6" s="7"/>
      <c r="G6" s="7"/>
      <c r="H6" s="7"/>
      <c r="I6" s="7"/>
      <c r="J6" s="7"/>
      <c r="K6" s="7"/>
      <c r="L6" s="7"/>
      <c r="M6" s="7"/>
      <c r="N6" s="7"/>
      <c r="O6" s="7"/>
      <c r="P6" s="7"/>
      <c r="Q6" s="7"/>
      <c r="R6" s="26"/>
    </row>
    <row r="7" spans="1:18">
      <c r="A7" s="25"/>
      <c r="B7" s="35" t="s">
        <v>213</v>
      </c>
      <c r="C7" s="7"/>
      <c r="D7" s="7"/>
      <c r="E7" s="7"/>
      <c r="F7" s="7"/>
      <c r="G7" s="7"/>
      <c r="H7" s="7"/>
      <c r="I7" s="7"/>
      <c r="J7" s="7"/>
      <c r="K7" s="7"/>
      <c r="L7" s="7"/>
      <c r="M7" s="7"/>
      <c r="N7" s="7"/>
      <c r="O7" s="7"/>
      <c r="P7" s="7"/>
      <c r="Q7" s="7"/>
      <c r="R7" s="26"/>
    </row>
    <row r="8" spans="1:18">
      <c r="A8" s="25"/>
      <c r="B8" s="35" t="s">
        <v>214</v>
      </c>
      <c r="C8" s="7"/>
      <c r="D8" s="7"/>
      <c r="E8" s="7"/>
      <c r="F8" s="7"/>
      <c r="G8" s="7"/>
      <c r="H8" s="7"/>
      <c r="I8" s="7"/>
      <c r="J8" s="7"/>
      <c r="K8" s="7"/>
      <c r="L8" s="7"/>
      <c r="M8" s="7"/>
      <c r="N8" s="7"/>
      <c r="O8" s="7"/>
      <c r="P8" s="7"/>
      <c r="Q8" s="7"/>
      <c r="R8" s="26"/>
    </row>
    <row r="9" spans="1:18">
      <c r="A9" s="25"/>
      <c r="B9" s="35" t="s">
        <v>215</v>
      </c>
      <c r="C9" s="7"/>
      <c r="D9" s="7"/>
      <c r="E9" s="7"/>
      <c r="F9" s="7"/>
      <c r="G9" s="7"/>
      <c r="H9" s="7"/>
      <c r="I9" s="7"/>
      <c r="J9" s="7"/>
      <c r="K9" s="7"/>
      <c r="L9" s="7"/>
      <c r="M9" s="7"/>
      <c r="N9" s="7"/>
      <c r="O9" s="7"/>
      <c r="P9" s="7"/>
      <c r="Q9" s="7"/>
      <c r="R9" s="26"/>
    </row>
    <row r="10" spans="1:18">
      <c r="A10" s="25"/>
      <c r="B10" s="35" t="s">
        <v>216</v>
      </c>
      <c r="C10" s="7"/>
      <c r="D10" s="7"/>
      <c r="E10" s="7"/>
      <c r="F10" s="7"/>
      <c r="G10" s="7"/>
      <c r="H10" s="7"/>
      <c r="I10" s="7"/>
      <c r="J10" s="7"/>
      <c r="K10" s="7"/>
      <c r="L10" s="7"/>
      <c r="M10" s="7"/>
      <c r="N10" s="7"/>
      <c r="O10" s="7"/>
      <c r="P10" s="7"/>
      <c r="Q10" s="7"/>
      <c r="R10" s="26"/>
    </row>
    <row r="11" spans="1:18">
      <c r="A11" s="25"/>
      <c r="B11" s="35" t="s">
        <v>217</v>
      </c>
      <c r="C11" s="7"/>
      <c r="D11" s="7"/>
      <c r="E11" s="7"/>
      <c r="F11" s="7"/>
      <c r="G11" s="7"/>
      <c r="H11" s="7"/>
      <c r="I11" s="7"/>
      <c r="J11" s="7"/>
      <c r="K11" s="7"/>
      <c r="L11" s="7"/>
      <c r="M11" s="7"/>
      <c r="N11" s="7"/>
      <c r="O11" s="7"/>
      <c r="P11" s="7"/>
      <c r="Q11" s="7"/>
      <c r="R11" s="26"/>
    </row>
    <row r="12" spans="1:18" ht="14.25">
      <c r="A12" s="25"/>
      <c r="B12" s="33"/>
      <c r="C12" s="7"/>
      <c r="D12" s="7"/>
      <c r="E12" s="7"/>
      <c r="F12" s="7"/>
      <c r="G12" s="7"/>
      <c r="H12" s="7"/>
      <c r="I12" s="7"/>
      <c r="J12" s="7"/>
      <c r="K12" s="7"/>
      <c r="L12" s="7"/>
      <c r="M12" s="7"/>
      <c r="N12" s="7"/>
      <c r="O12" s="7"/>
      <c r="P12" s="7"/>
      <c r="Q12" s="7"/>
      <c r="R12" s="26"/>
    </row>
    <row r="13" spans="1:18">
      <c r="A13" s="34" t="s">
        <v>218</v>
      </c>
      <c r="B13" s="7"/>
      <c r="C13" s="7"/>
      <c r="D13" s="7"/>
      <c r="E13" s="7"/>
      <c r="F13" s="7"/>
      <c r="G13" s="7"/>
      <c r="H13" s="7"/>
      <c r="I13" s="7"/>
      <c r="J13" s="7"/>
      <c r="K13" s="7"/>
      <c r="L13" s="7"/>
      <c r="M13" s="7"/>
      <c r="N13" s="7"/>
      <c r="O13" s="7"/>
      <c r="P13" s="7"/>
      <c r="Q13" s="7"/>
      <c r="R13" s="26"/>
    </row>
    <row r="14" spans="1:18">
      <c r="A14" s="25"/>
      <c r="B14" s="36" t="s">
        <v>405</v>
      </c>
      <c r="C14" s="7"/>
      <c r="D14" s="7"/>
      <c r="E14" s="7"/>
      <c r="F14" s="7"/>
      <c r="G14" s="7"/>
      <c r="H14" s="7"/>
      <c r="I14" s="7"/>
      <c r="J14" s="7"/>
      <c r="K14" s="7"/>
      <c r="L14" s="7"/>
      <c r="M14" s="7"/>
      <c r="N14" s="7"/>
      <c r="O14" s="7"/>
      <c r="P14" s="7"/>
      <c r="Q14" s="7"/>
      <c r="R14" s="26"/>
    </row>
    <row r="15" spans="1:18">
      <c r="A15" s="25"/>
      <c r="B15" s="36" t="s">
        <v>406</v>
      </c>
      <c r="C15" s="7"/>
      <c r="D15" s="7"/>
      <c r="E15" s="7"/>
      <c r="F15" s="7"/>
      <c r="G15" s="7"/>
      <c r="H15" s="7"/>
      <c r="I15" s="7"/>
      <c r="J15" s="7"/>
      <c r="K15" s="7"/>
      <c r="L15" s="7"/>
      <c r="M15" s="7"/>
      <c r="N15" s="7"/>
      <c r="O15" s="7"/>
      <c r="P15" s="7"/>
      <c r="Q15" s="7"/>
      <c r="R15" s="26"/>
    </row>
    <row r="16" spans="1:18">
      <c r="A16" s="25"/>
      <c r="B16" s="36" t="s">
        <v>167</v>
      </c>
      <c r="C16" s="7"/>
      <c r="D16" s="7"/>
      <c r="E16" s="7"/>
      <c r="F16" s="7"/>
      <c r="G16" s="7"/>
      <c r="H16" s="7"/>
      <c r="I16" s="7"/>
      <c r="J16" s="7"/>
      <c r="K16" s="7"/>
      <c r="L16" s="7"/>
      <c r="M16" s="7"/>
      <c r="N16" s="7"/>
      <c r="O16" s="7"/>
      <c r="P16" s="7"/>
      <c r="Q16" s="7"/>
      <c r="R16" s="26"/>
    </row>
    <row r="17" spans="1:18">
      <c r="A17" s="25"/>
      <c r="B17" s="36" t="s">
        <v>168</v>
      </c>
      <c r="C17" s="7"/>
      <c r="D17" s="7"/>
      <c r="E17" s="7"/>
      <c r="F17" s="7"/>
      <c r="G17" s="7"/>
      <c r="H17" s="7"/>
      <c r="I17" s="7"/>
      <c r="J17" s="7"/>
      <c r="K17" s="7"/>
      <c r="L17" s="7"/>
      <c r="M17" s="7"/>
      <c r="N17" s="7"/>
      <c r="O17" s="7"/>
      <c r="P17" s="7"/>
      <c r="Q17" s="7"/>
      <c r="R17" s="26"/>
    </row>
    <row r="18" spans="1:18">
      <c r="A18" s="25"/>
      <c r="B18" s="36" t="s">
        <v>169</v>
      </c>
      <c r="C18" s="7"/>
      <c r="D18" s="7"/>
      <c r="E18" s="7"/>
      <c r="F18" s="7"/>
      <c r="G18" s="7"/>
      <c r="H18" s="7"/>
      <c r="I18" s="7"/>
      <c r="J18" s="7"/>
      <c r="K18" s="7"/>
      <c r="L18" s="7"/>
      <c r="M18" s="7"/>
      <c r="N18" s="7"/>
      <c r="O18" s="7"/>
      <c r="P18" s="7"/>
      <c r="Q18" s="7"/>
      <c r="R18" s="26"/>
    </row>
    <row r="19" spans="1:18">
      <c r="A19" s="25"/>
      <c r="B19" s="36" t="s">
        <v>170</v>
      </c>
      <c r="C19" s="7"/>
      <c r="D19" s="7"/>
      <c r="E19" s="7"/>
      <c r="F19" s="7"/>
      <c r="G19" s="7"/>
      <c r="H19" s="7"/>
      <c r="I19" s="7"/>
      <c r="J19" s="7"/>
      <c r="K19" s="7"/>
      <c r="L19" s="7"/>
      <c r="M19" s="7"/>
      <c r="N19" s="7"/>
      <c r="O19" s="7"/>
      <c r="P19" s="7"/>
      <c r="Q19" s="7"/>
      <c r="R19" s="26"/>
    </row>
    <row r="20" spans="1:18">
      <c r="A20" s="25"/>
      <c r="B20" s="36" t="s">
        <v>219</v>
      </c>
      <c r="C20" s="7"/>
      <c r="D20" s="7"/>
      <c r="E20" s="7"/>
      <c r="F20" s="7"/>
      <c r="G20" s="7"/>
      <c r="H20" s="7"/>
      <c r="I20" s="7"/>
      <c r="J20" s="7"/>
      <c r="K20" s="7"/>
      <c r="L20" s="7"/>
      <c r="M20" s="7"/>
      <c r="N20" s="7"/>
      <c r="O20" s="7"/>
      <c r="P20" s="7"/>
      <c r="Q20" s="7"/>
      <c r="R20" s="26"/>
    </row>
    <row r="21" spans="1:18">
      <c r="A21" s="25"/>
      <c r="B21" s="36" t="s">
        <v>171</v>
      </c>
      <c r="C21" s="7"/>
      <c r="D21" s="7"/>
      <c r="E21" s="7"/>
      <c r="F21" s="7"/>
      <c r="G21" s="7"/>
      <c r="H21" s="7"/>
      <c r="I21" s="7"/>
      <c r="J21" s="7"/>
      <c r="K21" s="7"/>
      <c r="L21" s="7"/>
      <c r="M21" s="7"/>
      <c r="N21" s="7"/>
      <c r="O21" s="7"/>
      <c r="P21" s="7"/>
      <c r="Q21" s="7"/>
      <c r="R21" s="26"/>
    </row>
    <row r="22" spans="1:18">
      <c r="A22" s="25"/>
      <c r="B22" s="37"/>
      <c r="C22" s="7"/>
      <c r="D22" s="7"/>
      <c r="E22" s="7"/>
      <c r="F22" s="7"/>
      <c r="G22" s="7"/>
      <c r="H22" s="7"/>
      <c r="I22" s="7"/>
      <c r="J22" s="7"/>
      <c r="K22" s="7"/>
      <c r="L22" s="7"/>
      <c r="M22" s="7"/>
      <c r="N22" s="7"/>
      <c r="O22" s="7"/>
      <c r="P22" s="7"/>
      <c r="Q22" s="7"/>
      <c r="R22" s="26"/>
    </row>
    <row r="23" spans="1:18">
      <c r="A23" s="38" t="s">
        <v>220</v>
      </c>
      <c r="B23" s="7"/>
      <c r="C23" s="7"/>
      <c r="D23" s="7"/>
      <c r="E23" s="7"/>
      <c r="F23" s="7"/>
      <c r="G23" s="7"/>
      <c r="H23" s="7"/>
      <c r="I23" s="7"/>
      <c r="J23" s="7"/>
      <c r="K23" s="7"/>
      <c r="L23" s="7"/>
      <c r="M23" s="7"/>
      <c r="N23" s="7"/>
      <c r="O23" s="7"/>
      <c r="P23" s="7"/>
      <c r="Q23" s="7"/>
      <c r="R23" s="26"/>
    </row>
    <row r="24" spans="1:18">
      <c r="A24" s="25"/>
      <c r="B24" s="39" t="s">
        <v>221</v>
      </c>
      <c r="C24" s="7"/>
      <c r="D24" s="7"/>
      <c r="E24" s="7"/>
      <c r="F24" s="7"/>
      <c r="G24" s="7"/>
      <c r="H24" s="7"/>
      <c r="I24" s="7"/>
      <c r="J24" s="7"/>
      <c r="K24" s="7"/>
      <c r="L24" s="7"/>
      <c r="M24" s="7"/>
      <c r="N24" s="7"/>
      <c r="O24" s="7"/>
      <c r="P24" s="7"/>
      <c r="Q24" s="7"/>
      <c r="R24" s="26"/>
    </row>
    <row r="25" spans="1:18">
      <c r="A25" s="25"/>
      <c r="B25" s="39" t="s">
        <v>407</v>
      </c>
      <c r="C25" s="7"/>
      <c r="D25" s="7"/>
      <c r="E25" s="7"/>
      <c r="F25" s="7"/>
      <c r="G25" s="7"/>
      <c r="H25" s="7"/>
      <c r="I25" s="7"/>
      <c r="J25" s="7"/>
      <c r="K25" s="7"/>
      <c r="L25" s="7"/>
      <c r="M25" s="7"/>
      <c r="N25" s="7"/>
      <c r="O25" s="7"/>
      <c r="P25" s="7"/>
      <c r="Q25" s="7"/>
      <c r="R25" s="26"/>
    </row>
    <row r="26" spans="1:18">
      <c r="A26" s="25"/>
      <c r="B26" s="39" t="s">
        <v>222</v>
      </c>
      <c r="C26" s="7"/>
      <c r="D26" s="7"/>
      <c r="E26" s="7"/>
      <c r="F26" s="7"/>
      <c r="G26" s="7"/>
      <c r="H26" s="7"/>
      <c r="I26" s="7"/>
      <c r="J26" s="7"/>
      <c r="K26" s="7"/>
      <c r="L26" s="7"/>
      <c r="M26" s="7"/>
      <c r="N26" s="7"/>
      <c r="O26" s="7"/>
      <c r="P26" s="7"/>
      <c r="Q26" s="7"/>
      <c r="R26" s="26"/>
    </row>
    <row r="27" spans="1:18">
      <c r="A27" s="25"/>
      <c r="B27" s="39" t="s">
        <v>223</v>
      </c>
      <c r="C27" s="7"/>
      <c r="D27" s="7"/>
      <c r="E27" s="7"/>
      <c r="F27" s="7"/>
      <c r="G27" s="7"/>
      <c r="H27" s="7"/>
      <c r="I27" s="7"/>
      <c r="J27" s="7"/>
      <c r="K27" s="7"/>
      <c r="L27" s="7"/>
      <c r="M27" s="7"/>
      <c r="N27" s="7"/>
      <c r="O27" s="7"/>
      <c r="P27" s="7"/>
      <c r="Q27" s="7"/>
      <c r="R27" s="26"/>
    </row>
    <row r="28" spans="1:18">
      <c r="A28" s="25"/>
      <c r="B28" s="36" t="s">
        <v>224</v>
      </c>
      <c r="C28" s="7"/>
      <c r="D28" s="7"/>
      <c r="E28" s="7"/>
      <c r="F28" s="7"/>
      <c r="G28" s="7"/>
      <c r="H28" s="7"/>
      <c r="I28" s="7"/>
      <c r="J28" s="7"/>
      <c r="K28" s="7"/>
      <c r="L28" s="7"/>
      <c r="M28" s="7"/>
      <c r="N28" s="7"/>
      <c r="O28" s="7"/>
      <c r="P28" s="7"/>
      <c r="Q28" s="7"/>
      <c r="R28" s="26"/>
    </row>
    <row r="29" spans="1:18">
      <c r="A29" s="25"/>
      <c r="B29" s="40" t="s">
        <v>225</v>
      </c>
      <c r="C29" s="7"/>
      <c r="D29" s="7"/>
      <c r="E29" s="7"/>
      <c r="F29" s="7"/>
      <c r="G29" s="7"/>
      <c r="H29" s="7"/>
      <c r="I29" s="7"/>
      <c r="J29" s="7"/>
      <c r="K29" s="7"/>
      <c r="L29" s="7"/>
      <c r="M29" s="7"/>
      <c r="N29" s="7"/>
      <c r="O29" s="7"/>
      <c r="P29" s="7"/>
      <c r="Q29" s="7"/>
      <c r="R29" s="26"/>
    </row>
    <row r="30" spans="1:18">
      <c r="A30" s="25"/>
      <c r="B30" s="36"/>
      <c r="C30" s="7"/>
      <c r="D30" s="7"/>
      <c r="E30" s="7"/>
      <c r="F30" s="7"/>
      <c r="G30" s="7"/>
      <c r="H30" s="7"/>
      <c r="I30" s="7"/>
      <c r="J30" s="7"/>
      <c r="K30" s="7"/>
      <c r="L30" s="7"/>
      <c r="M30" s="7"/>
      <c r="N30" s="7"/>
      <c r="O30" s="7"/>
      <c r="P30" s="7"/>
      <c r="Q30" s="7"/>
      <c r="R30" s="26"/>
    </row>
    <row r="31" spans="1:18">
      <c r="A31" s="25"/>
      <c r="B31" s="37"/>
      <c r="C31" s="7"/>
      <c r="D31" s="7"/>
      <c r="E31" s="7"/>
      <c r="F31" s="7"/>
      <c r="G31" s="7"/>
      <c r="H31" s="7"/>
      <c r="I31" s="7"/>
      <c r="J31" s="7"/>
      <c r="K31" s="7"/>
      <c r="L31" s="7"/>
      <c r="M31" s="7"/>
      <c r="N31" s="7"/>
      <c r="O31" s="7"/>
      <c r="P31" s="7"/>
      <c r="Q31" s="7"/>
      <c r="R31" s="26"/>
    </row>
    <row r="32" spans="1:18">
      <c r="A32" s="38" t="s">
        <v>172</v>
      </c>
      <c r="B32" s="7"/>
      <c r="C32" s="7"/>
      <c r="D32" s="7"/>
      <c r="E32" s="7"/>
      <c r="F32" s="7"/>
      <c r="G32" s="7"/>
      <c r="H32" s="7"/>
      <c r="I32" s="7"/>
      <c r="J32" s="7"/>
      <c r="K32" s="7"/>
      <c r="L32" s="7"/>
      <c r="M32" s="7"/>
      <c r="N32" s="7"/>
      <c r="O32" s="7"/>
      <c r="P32" s="7"/>
      <c r="Q32" s="7"/>
      <c r="R32" s="26"/>
    </row>
    <row r="33" spans="1:18">
      <c r="A33" s="25"/>
      <c r="B33" s="36" t="s">
        <v>226</v>
      </c>
      <c r="C33" s="7"/>
      <c r="D33" s="7"/>
      <c r="E33" s="7"/>
      <c r="F33" s="7"/>
      <c r="G33" s="7"/>
      <c r="H33" s="7"/>
      <c r="I33" s="7"/>
      <c r="J33" s="7"/>
      <c r="K33" s="7"/>
      <c r="L33" s="7"/>
      <c r="M33" s="7"/>
      <c r="N33" s="7"/>
      <c r="O33" s="7"/>
      <c r="P33" s="7"/>
      <c r="Q33" s="7"/>
      <c r="R33" s="26"/>
    </row>
    <row r="34" spans="1:18">
      <c r="A34" s="25"/>
      <c r="B34" s="36" t="s">
        <v>227</v>
      </c>
      <c r="C34" s="7"/>
      <c r="D34" s="7"/>
      <c r="E34" s="7"/>
      <c r="F34" s="7"/>
      <c r="G34" s="7"/>
      <c r="H34" s="7"/>
      <c r="I34" s="7"/>
      <c r="J34" s="7"/>
      <c r="K34" s="7"/>
      <c r="L34" s="7"/>
      <c r="M34" s="7"/>
      <c r="N34" s="7"/>
      <c r="O34" s="7"/>
      <c r="P34" s="7"/>
      <c r="Q34" s="7"/>
      <c r="R34" s="26"/>
    </row>
    <row r="35" spans="1:18">
      <c r="A35" s="25"/>
      <c r="B35" s="36" t="s">
        <v>228</v>
      </c>
      <c r="C35" s="7"/>
      <c r="D35" s="7"/>
      <c r="E35" s="7"/>
      <c r="F35" s="7"/>
      <c r="G35" s="7"/>
      <c r="H35" s="7"/>
      <c r="I35" s="7"/>
      <c r="J35" s="7"/>
      <c r="K35" s="7"/>
      <c r="L35" s="7"/>
      <c r="M35" s="7"/>
      <c r="N35" s="7"/>
      <c r="O35" s="7"/>
      <c r="P35" s="7"/>
      <c r="Q35" s="7"/>
      <c r="R35" s="26"/>
    </row>
    <row r="36" spans="1:18">
      <c r="A36" s="25"/>
      <c r="B36" s="39" t="s">
        <v>229</v>
      </c>
      <c r="C36" s="7"/>
      <c r="D36" s="7"/>
      <c r="E36" s="7"/>
      <c r="F36" s="7"/>
      <c r="G36" s="7"/>
      <c r="H36" s="7"/>
      <c r="I36" s="7"/>
      <c r="J36" s="7"/>
      <c r="K36" s="7"/>
      <c r="L36" s="7"/>
      <c r="M36" s="7"/>
      <c r="N36" s="7"/>
      <c r="O36" s="7"/>
      <c r="P36" s="7"/>
      <c r="Q36" s="7"/>
      <c r="R36" s="26"/>
    </row>
    <row r="37" spans="1:18">
      <c r="A37" s="25"/>
      <c r="B37" s="36" t="s">
        <v>230</v>
      </c>
      <c r="C37" s="7"/>
      <c r="D37" s="7"/>
      <c r="E37" s="7"/>
      <c r="F37" s="7"/>
      <c r="G37" s="7"/>
      <c r="H37" s="7"/>
      <c r="I37" s="7"/>
      <c r="J37" s="7"/>
      <c r="K37" s="7"/>
      <c r="L37" s="7"/>
      <c r="M37" s="7"/>
      <c r="N37" s="7"/>
      <c r="O37" s="7"/>
      <c r="P37" s="7"/>
      <c r="Q37" s="7"/>
      <c r="R37" s="26"/>
    </row>
    <row r="38" spans="1:18" ht="14.25">
      <c r="A38" s="19"/>
      <c r="B38" s="41"/>
      <c r="C38" s="42"/>
      <c r="D38" s="42"/>
      <c r="E38" s="42"/>
      <c r="F38" s="42"/>
      <c r="G38" s="42"/>
      <c r="H38" s="42"/>
      <c r="I38" s="42"/>
      <c r="J38" s="42"/>
      <c r="K38" s="42"/>
      <c r="L38" s="42"/>
      <c r="M38" s="42"/>
      <c r="N38" s="42"/>
      <c r="O38" s="42"/>
      <c r="P38" s="42"/>
      <c r="Q38" s="42"/>
      <c r="R38" s="17"/>
    </row>
    <row r="39" spans="1:18">
      <c r="B39" s="43"/>
    </row>
    <row r="40" spans="1:18">
      <c r="B40" s="43"/>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zoomScaleNormal="100" workbookViewId="0">
      <pane xSplit="6" ySplit="14" topLeftCell="G15" activePane="bottomRight" state="frozen"/>
      <selection pane="topRight" activeCell="G1" sqref="G1"/>
      <selection pane="bottomLeft" activeCell="A15" sqref="A15"/>
      <selection pane="bottomRight" activeCell="F12" sqref="F12"/>
    </sheetView>
  </sheetViews>
  <sheetFormatPr defaultRowHeight="13.5"/>
  <cols>
    <col min="1" max="1" width="5.125" style="70" customWidth="1"/>
    <col min="2" max="2" width="4" style="70" customWidth="1"/>
    <col min="3" max="3" width="3.875" style="70" customWidth="1"/>
    <col min="4" max="4" width="18.625" style="70" customWidth="1"/>
    <col min="5" max="5" width="17.375" style="70" customWidth="1"/>
    <col min="6" max="6" width="10.125" style="70" customWidth="1"/>
    <col min="7" max="7" width="14" style="70" customWidth="1"/>
    <col min="8" max="8" width="5.125" style="70" customWidth="1"/>
    <col min="9" max="9" width="18" style="70" customWidth="1"/>
    <col min="10" max="10" width="4.375" style="70" customWidth="1"/>
    <col min="11" max="11" width="4.625" style="103" customWidth="1"/>
    <col min="12" max="12" width="16" style="103" customWidth="1"/>
    <col min="13" max="16384" width="9" style="70"/>
  </cols>
  <sheetData>
    <row r="1" spans="1:12">
      <c r="A1" s="16" t="s">
        <v>329</v>
      </c>
      <c r="B1" s="4"/>
    </row>
    <row r="2" spans="1:12">
      <c r="A2" s="71"/>
      <c r="B2" s="72" t="s">
        <v>176</v>
      </c>
      <c r="C2" s="73"/>
      <c r="D2" s="73"/>
      <c r="E2" s="73"/>
      <c r="F2" s="73"/>
      <c r="G2" s="73"/>
      <c r="H2" s="74"/>
    </row>
    <row r="3" spans="1:12">
      <c r="A3" s="75" t="s">
        <v>206</v>
      </c>
      <c r="B3" s="76"/>
      <c r="C3" s="77"/>
      <c r="D3" s="77"/>
      <c r="E3" s="77"/>
      <c r="F3" s="77"/>
      <c r="G3" s="77"/>
      <c r="H3" s="78"/>
    </row>
    <row r="4" spans="1:12">
      <c r="A4" s="75" t="s">
        <v>207</v>
      </c>
      <c r="B4" s="76"/>
      <c r="C4" s="77"/>
      <c r="D4" s="77"/>
      <c r="E4" s="77"/>
      <c r="F4" s="77"/>
      <c r="G4" s="77"/>
      <c r="H4" s="78"/>
    </row>
    <row r="5" spans="1:12">
      <c r="A5" s="79" t="s">
        <v>309</v>
      </c>
      <c r="B5" s="80"/>
      <c r="C5" s="81"/>
      <c r="D5" s="81"/>
      <c r="E5" s="81"/>
      <c r="F5" s="81"/>
      <c r="G5" s="81"/>
      <c r="H5" s="82"/>
    </row>
    <row r="6" spans="1:12">
      <c r="A6" s="4" t="s">
        <v>239</v>
      </c>
    </row>
    <row r="7" spans="1:12" ht="14.25" thickBot="1">
      <c r="A7" s="4"/>
      <c r="D7" s="83" t="s">
        <v>251</v>
      </c>
    </row>
    <row r="8" spans="1:12">
      <c r="A8" s="84"/>
      <c r="B8" s="18"/>
      <c r="C8" s="46"/>
      <c r="D8" s="85" t="s">
        <v>299</v>
      </c>
      <c r="E8" s="86" t="s">
        <v>173</v>
      </c>
      <c r="F8" s="87"/>
      <c r="G8" s="15" t="s">
        <v>173</v>
      </c>
    </row>
    <row r="9" spans="1:12">
      <c r="A9" s="84" t="s">
        <v>245</v>
      </c>
      <c r="B9" s="88" t="s">
        <v>174</v>
      </c>
      <c r="C9" s="89"/>
      <c r="D9" s="90">
        <v>1000</v>
      </c>
      <c r="E9" s="46" t="s">
        <v>491</v>
      </c>
      <c r="F9" s="91"/>
      <c r="G9" s="48" t="s">
        <v>241</v>
      </c>
    </row>
    <row r="10" spans="1:12">
      <c r="A10" s="92" t="s">
        <v>246</v>
      </c>
      <c r="B10" s="93" t="s">
        <v>175</v>
      </c>
      <c r="C10" s="94"/>
      <c r="D10" s="95">
        <v>500</v>
      </c>
      <c r="E10" s="96" t="s">
        <v>492</v>
      </c>
      <c r="F10" s="87"/>
      <c r="G10" s="52" t="s">
        <v>241</v>
      </c>
    </row>
    <row r="11" spans="1:12" ht="14.25" thickBot="1">
      <c r="A11" s="97"/>
      <c r="B11" s="98" t="s">
        <v>61</v>
      </c>
      <c r="C11" s="99"/>
      <c r="D11" s="100">
        <f>SUM(D9:D10)</f>
        <v>1500</v>
      </c>
      <c r="E11" s="101"/>
      <c r="F11" s="87"/>
      <c r="G11" s="102"/>
    </row>
    <row r="12" spans="1:12">
      <c r="A12" s="103"/>
      <c r="B12" s="104"/>
      <c r="C12" s="103"/>
      <c r="D12" s="105"/>
      <c r="E12" s="105"/>
      <c r="F12" s="105"/>
      <c r="G12" s="106"/>
      <c r="H12" s="103"/>
    </row>
    <row r="13" spans="1:12" ht="14.25" thickBot="1">
      <c r="A13" s="65" t="s">
        <v>244</v>
      </c>
      <c r="C13" s="107"/>
      <c r="D13" s="108"/>
      <c r="E13" s="107"/>
      <c r="F13" s="62"/>
      <c r="G13" s="51" t="s">
        <v>250</v>
      </c>
      <c r="H13" s="194"/>
      <c r="I13" s="194"/>
      <c r="J13" s="195"/>
    </row>
    <row r="14" spans="1:12">
      <c r="A14" s="110"/>
      <c r="B14" s="111"/>
      <c r="C14" s="111"/>
      <c r="D14" s="111" t="s">
        <v>182</v>
      </c>
      <c r="E14" s="112" t="s">
        <v>183</v>
      </c>
      <c r="F14" s="113" t="s">
        <v>62</v>
      </c>
      <c r="G14" s="114" t="s">
        <v>342</v>
      </c>
      <c r="H14" s="115" t="s">
        <v>397</v>
      </c>
      <c r="I14" s="116"/>
    </row>
    <row r="15" spans="1:12" ht="20.25" customHeight="1">
      <c r="A15" s="118" t="s">
        <v>63</v>
      </c>
      <c r="B15" s="499" t="s">
        <v>347</v>
      </c>
      <c r="C15" s="21">
        <v>1</v>
      </c>
      <c r="D15" s="119" t="s">
        <v>64</v>
      </c>
      <c r="E15" s="120" t="s">
        <v>65</v>
      </c>
      <c r="F15" s="121"/>
      <c r="G15" s="122"/>
      <c r="H15" s="123"/>
      <c r="I15" s="124"/>
      <c r="K15" s="369"/>
      <c r="L15" s="22"/>
    </row>
    <row r="16" spans="1:12">
      <c r="A16" s="127"/>
      <c r="B16" s="500"/>
      <c r="C16" s="21"/>
      <c r="D16" s="120"/>
      <c r="E16" s="120" t="s">
        <v>66</v>
      </c>
      <c r="F16" s="121"/>
      <c r="G16" s="122"/>
      <c r="H16" s="128"/>
      <c r="I16" s="127"/>
      <c r="K16" s="369"/>
      <c r="L16" s="22"/>
    </row>
    <row r="17" spans="1:12">
      <c r="A17" s="127"/>
      <c r="B17" s="500"/>
      <c r="C17" s="131"/>
      <c r="D17" s="132"/>
      <c r="E17" s="132" t="s">
        <v>67</v>
      </c>
      <c r="F17" s="133"/>
      <c r="G17" s="134"/>
      <c r="H17" s="12"/>
      <c r="I17" s="135"/>
      <c r="K17" s="369"/>
      <c r="L17" s="22"/>
    </row>
    <row r="18" spans="1:12">
      <c r="A18" s="127"/>
      <c r="B18" s="500"/>
      <c r="C18" s="136">
        <v>2</v>
      </c>
      <c r="D18" s="119" t="s">
        <v>68</v>
      </c>
      <c r="E18" s="119" t="s">
        <v>65</v>
      </c>
      <c r="F18" s="137"/>
      <c r="G18" s="138"/>
      <c r="H18" s="123"/>
      <c r="I18" s="124"/>
      <c r="K18" s="369"/>
      <c r="L18" s="22"/>
    </row>
    <row r="19" spans="1:12">
      <c r="A19" s="127"/>
      <c r="B19" s="500"/>
      <c r="C19" s="136"/>
      <c r="D19" s="132"/>
      <c r="E19" s="132" t="s">
        <v>66</v>
      </c>
      <c r="F19" s="133"/>
      <c r="G19" s="134"/>
      <c r="H19" s="12"/>
      <c r="I19" s="135"/>
      <c r="K19" s="369"/>
      <c r="L19" s="22"/>
    </row>
    <row r="20" spans="1:12">
      <c r="A20" s="127"/>
      <c r="B20" s="500"/>
      <c r="C20" s="139">
        <v>3</v>
      </c>
      <c r="D20" s="140" t="s">
        <v>69</v>
      </c>
      <c r="E20" s="141"/>
      <c r="F20" s="121"/>
      <c r="G20" s="122"/>
      <c r="H20" s="128"/>
      <c r="I20" s="127"/>
      <c r="J20" s="109"/>
      <c r="K20" s="369"/>
      <c r="L20" s="22"/>
    </row>
    <row r="21" spans="1:12">
      <c r="A21" s="127"/>
      <c r="B21" s="500"/>
      <c r="C21" s="123">
        <v>4</v>
      </c>
      <c r="D21" s="119" t="s">
        <v>70</v>
      </c>
      <c r="E21" s="119" t="s">
        <v>71</v>
      </c>
      <c r="F21" s="137"/>
      <c r="G21" s="138"/>
      <c r="H21" s="123"/>
      <c r="I21" s="124"/>
      <c r="J21" s="109"/>
      <c r="K21" s="369"/>
      <c r="L21" s="22"/>
    </row>
    <row r="22" spans="1:12" ht="22.5">
      <c r="A22" s="127"/>
      <c r="B22" s="500"/>
      <c r="C22" s="128"/>
      <c r="D22" s="120"/>
      <c r="E22" s="120" t="s">
        <v>72</v>
      </c>
      <c r="F22" s="121"/>
      <c r="G22" s="122"/>
      <c r="H22" s="128"/>
      <c r="I22" s="127"/>
      <c r="J22" s="109"/>
      <c r="K22" s="369"/>
      <c r="L22" s="22"/>
    </row>
    <row r="23" spans="1:12">
      <c r="A23" s="127"/>
      <c r="B23" s="500"/>
      <c r="C23" s="12"/>
      <c r="D23" s="132"/>
      <c r="E23" s="132" t="s">
        <v>73</v>
      </c>
      <c r="F23" s="133"/>
      <c r="G23" s="134"/>
      <c r="H23" s="12"/>
      <c r="I23" s="135"/>
      <c r="J23" s="109"/>
      <c r="K23" s="369"/>
      <c r="L23" s="22"/>
    </row>
    <row r="24" spans="1:12">
      <c r="A24" s="135"/>
      <c r="B24" s="501"/>
      <c r="C24" s="20">
        <v>5</v>
      </c>
      <c r="D24" s="142" t="s">
        <v>74</v>
      </c>
      <c r="E24" s="143"/>
      <c r="F24" s="144"/>
      <c r="G24" s="145"/>
      <c r="H24" s="123"/>
      <c r="I24" s="124"/>
      <c r="J24" s="109"/>
      <c r="K24" s="369"/>
      <c r="L24" s="22"/>
    </row>
    <row r="25" spans="1:12" ht="24" customHeight="1">
      <c r="A25" s="146" t="s">
        <v>75</v>
      </c>
      <c r="B25" s="502" t="s">
        <v>348</v>
      </c>
      <c r="C25" s="147">
        <v>1</v>
      </c>
      <c r="D25" s="119" t="s">
        <v>76</v>
      </c>
      <c r="E25" s="148" t="s">
        <v>77</v>
      </c>
      <c r="F25" s="149"/>
      <c r="G25" s="150">
        <v>0</v>
      </c>
      <c r="H25" s="196">
        <v>60</v>
      </c>
      <c r="I25" s="151" t="s">
        <v>400</v>
      </c>
      <c r="J25" s="109"/>
      <c r="K25" s="369"/>
      <c r="L25" s="22"/>
    </row>
    <row r="26" spans="1:12">
      <c r="A26" s="68"/>
      <c r="B26" s="503"/>
      <c r="C26" s="21"/>
      <c r="D26" s="120"/>
      <c r="E26" s="153" t="s">
        <v>78</v>
      </c>
      <c r="F26" s="154"/>
      <c r="G26" s="155">
        <v>0</v>
      </c>
      <c r="H26" s="197">
        <v>60</v>
      </c>
      <c r="I26" s="156" t="s">
        <v>400</v>
      </c>
      <c r="J26" s="109"/>
      <c r="K26" s="369"/>
      <c r="L26" s="22"/>
    </row>
    <row r="27" spans="1:12">
      <c r="A27" s="68"/>
      <c r="B27" s="503"/>
      <c r="C27" s="21"/>
      <c r="D27" s="120"/>
      <c r="E27" s="153" t="s">
        <v>79</v>
      </c>
      <c r="F27" s="154"/>
      <c r="G27" s="155">
        <v>0</v>
      </c>
      <c r="H27" s="197">
        <v>60</v>
      </c>
      <c r="I27" s="156" t="s">
        <v>400</v>
      </c>
      <c r="J27" s="109"/>
      <c r="K27" s="369"/>
      <c r="L27" s="22"/>
    </row>
    <row r="28" spans="1:12">
      <c r="A28" s="68"/>
      <c r="B28" s="503"/>
      <c r="C28" s="21"/>
      <c r="D28" s="120"/>
      <c r="E28" s="153" t="s">
        <v>80</v>
      </c>
      <c r="F28" s="154"/>
      <c r="G28" s="155">
        <v>250</v>
      </c>
      <c r="H28" s="197">
        <v>60</v>
      </c>
      <c r="I28" s="156" t="s">
        <v>400</v>
      </c>
      <c r="J28" s="109"/>
      <c r="K28" s="369"/>
      <c r="L28" s="22"/>
    </row>
    <row r="29" spans="1:12" ht="22.5">
      <c r="A29" s="68"/>
      <c r="B29" s="503"/>
      <c r="C29" s="21"/>
      <c r="D29" s="120"/>
      <c r="E29" s="153" t="s">
        <v>81</v>
      </c>
      <c r="F29" s="154"/>
      <c r="G29" s="155">
        <v>0</v>
      </c>
      <c r="H29" s="197">
        <v>60</v>
      </c>
      <c r="I29" s="156" t="s">
        <v>400</v>
      </c>
      <c r="K29" s="369"/>
      <c r="L29" s="22"/>
    </row>
    <row r="30" spans="1:12">
      <c r="A30" s="68"/>
      <c r="B30" s="503"/>
      <c r="C30" s="21"/>
      <c r="D30" s="120"/>
      <c r="E30" s="153" t="s">
        <v>82</v>
      </c>
      <c r="F30" s="154"/>
      <c r="G30" s="155">
        <v>0</v>
      </c>
      <c r="H30" s="197">
        <v>60</v>
      </c>
      <c r="I30" s="156" t="s">
        <v>400</v>
      </c>
      <c r="K30" s="369"/>
      <c r="L30" s="22"/>
    </row>
    <row r="31" spans="1:12">
      <c r="A31" s="68"/>
      <c r="B31" s="503"/>
      <c r="C31" s="21"/>
      <c r="D31" s="120"/>
      <c r="E31" s="153" t="s">
        <v>83</v>
      </c>
      <c r="F31" s="154"/>
      <c r="G31" s="155">
        <v>0</v>
      </c>
      <c r="H31" s="197">
        <v>60</v>
      </c>
      <c r="I31" s="156" t="s">
        <v>400</v>
      </c>
      <c r="K31" s="369"/>
      <c r="L31" s="22"/>
    </row>
    <row r="32" spans="1:12">
      <c r="A32" s="68"/>
      <c r="B32" s="503"/>
      <c r="C32" s="131"/>
      <c r="D32" s="132"/>
      <c r="E32" s="157" t="s">
        <v>84</v>
      </c>
      <c r="F32" s="158"/>
      <c r="G32" s="159">
        <v>0</v>
      </c>
      <c r="H32" s="198">
        <v>60</v>
      </c>
      <c r="I32" s="160" t="s">
        <v>400</v>
      </c>
      <c r="K32" s="369"/>
      <c r="L32" s="22"/>
    </row>
    <row r="33" spans="1:12">
      <c r="A33" s="68"/>
      <c r="B33" s="503"/>
      <c r="C33" s="147">
        <v>2</v>
      </c>
      <c r="D33" s="119" t="s">
        <v>85</v>
      </c>
      <c r="E33" s="161" t="s">
        <v>86</v>
      </c>
      <c r="F33" s="162"/>
      <c r="G33" s="163">
        <v>20</v>
      </c>
      <c r="H33" s="164">
        <v>8</v>
      </c>
      <c r="I33" s="151" t="s">
        <v>9</v>
      </c>
      <c r="K33" s="369"/>
      <c r="L33" s="22"/>
    </row>
    <row r="34" spans="1:12">
      <c r="A34" s="68"/>
      <c r="B34" s="503"/>
      <c r="C34" s="21"/>
      <c r="D34" s="120"/>
      <c r="E34" s="153" t="s">
        <v>87</v>
      </c>
      <c r="F34" s="154"/>
      <c r="G34" s="155">
        <v>5</v>
      </c>
      <c r="H34" s="165">
        <v>5</v>
      </c>
      <c r="I34" s="156" t="s">
        <v>330</v>
      </c>
      <c r="K34" s="369"/>
      <c r="L34" s="22"/>
    </row>
    <row r="35" spans="1:12">
      <c r="A35" s="68"/>
      <c r="B35" s="503"/>
      <c r="C35" s="21"/>
      <c r="D35" s="120"/>
      <c r="E35" s="153" t="s">
        <v>88</v>
      </c>
      <c r="F35" s="154"/>
      <c r="G35" s="155">
        <v>0</v>
      </c>
      <c r="H35" s="166">
        <v>22</v>
      </c>
      <c r="I35" s="156" t="s">
        <v>16</v>
      </c>
      <c r="K35" s="369"/>
      <c r="L35" s="22"/>
    </row>
    <row r="36" spans="1:12">
      <c r="A36" s="68"/>
      <c r="B36" s="503"/>
      <c r="C36" s="21"/>
      <c r="D36" s="120"/>
      <c r="E36" s="153" t="s">
        <v>89</v>
      </c>
      <c r="F36" s="154"/>
      <c r="G36" s="155">
        <v>3</v>
      </c>
      <c r="H36" s="166">
        <v>22</v>
      </c>
      <c r="I36" s="156" t="s">
        <v>16</v>
      </c>
      <c r="K36" s="369"/>
      <c r="L36" s="22"/>
    </row>
    <row r="37" spans="1:12">
      <c r="A37" s="68"/>
      <c r="B37" s="503"/>
      <c r="C37" s="131"/>
      <c r="D37" s="132"/>
      <c r="E37" s="157" t="s">
        <v>90</v>
      </c>
      <c r="F37" s="158"/>
      <c r="G37" s="159">
        <v>8</v>
      </c>
      <c r="H37" s="166">
        <v>22</v>
      </c>
      <c r="I37" s="156" t="s">
        <v>16</v>
      </c>
      <c r="K37" s="369"/>
      <c r="L37" s="22"/>
    </row>
    <row r="38" spans="1:12">
      <c r="A38" s="68"/>
      <c r="B38" s="503"/>
      <c r="C38" s="147">
        <v>3</v>
      </c>
      <c r="D38" s="140" t="s">
        <v>91</v>
      </c>
      <c r="E38" s="148" t="s">
        <v>92</v>
      </c>
      <c r="F38" s="149"/>
      <c r="G38" s="150">
        <v>4</v>
      </c>
      <c r="H38" s="175">
        <v>59</v>
      </c>
      <c r="I38" s="151" t="s">
        <v>93</v>
      </c>
      <c r="K38" s="369"/>
      <c r="L38" s="22"/>
    </row>
    <row r="39" spans="1:12">
      <c r="A39" s="68"/>
      <c r="B39" s="503"/>
      <c r="C39" s="21"/>
      <c r="D39" s="140"/>
      <c r="E39" s="153" t="s">
        <v>94</v>
      </c>
      <c r="F39" s="154"/>
      <c r="G39" s="155">
        <v>40</v>
      </c>
      <c r="H39" s="166">
        <v>30</v>
      </c>
      <c r="I39" s="156" t="s">
        <v>484</v>
      </c>
      <c r="K39" s="369"/>
      <c r="L39" s="22"/>
    </row>
    <row r="40" spans="1:12">
      <c r="A40" s="68"/>
      <c r="B40" s="503"/>
      <c r="C40" s="21"/>
      <c r="D40" s="140"/>
      <c r="E40" s="153" t="s">
        <v>95</v>
      </c>
      <c r="F40" s="154"/>
      <c r="G40" s="155">
        <v>2</v>
      </c>
      <c r="H40" s="165">
        <v>6</v>
      </c>
      <c r="I40" s="156" t="s">
        <v>135</v>
      </c>
      <c r="K40" s="369"/>
      <c r="L40" s="22"/>
    </row>
    <row r="41" spans="1:12">
      <c r="A41" s="68"/>
      <c r="B41" s="503"/>
      <c r="C41" s="21"/>
      <c r="D41" s="140"/>
      <c r="E41" s="153" t="s">
        <v>96</v>
      </c>
      <c r="F41" s="154"/>
      <c r="G41" s="155">
        <v>5</v>
      </c>
      <c r="H41" s="166">
        <v>31</v>
      </c>
      <c r="I41" s="156" t="s">
        <v>339</v>
      </c>
      <c r="K41" s="369"/>
      <c r="L41" s="22"/>
    </row>
    <row r="42" spans="1:12">
      <c r="A42" s="68"/>
      <c r="B42" s="503"/>
      <c r="C42" s="21"/>
      <c r="D42" s="140"/>
      <c r="E42" s="153" t="s">
        <v>97</v>
      </c>
      <c r="F42" s="154"/>
      <c r="G42" s="155">
        <v>7</v>
      </c>
      <c r="H42" s="166">
        <v>22</v>
      </c>
      <c r="I42" s="156" t="s">
        <v>16</v>
      </c>
      <c r="K42" s="369"/>
      <c r="L42" s="22"/>
    </row>
    <row r="43" spans="1:12">
      <c r="A43" s="68"/>
      <c r="B43" s="503"/>
      <c r="C43" s="21"/>
      <c r="D43" s="140"/>
      <c r="E43" s="153" t="s">
        <v>98</v>
      </c>
      <c r="F43" s="154"/>
      <c r="G43" s="155">
        <v>6</v>
      </c>
      <c r="H43" s="166">
        <v>22</v>
      </c>
      <c r="I43" s="156" t="s">
        <v>16</v>
      </c>
      <c r="K43" s="369"/>
      <c r="L43" s="22"/>
    </row>
    <row r="44" spans="1:12" ht="33.75">
      <c r="A44" s="68"/>
      <c r="B44" s="503"/>
      <c r="C44" s="21"/>
      <c r="D44" s="140"/>
      <c r="E44" s="153" t="s">
        <v>343</v>
      </c>
      <c r="F44" s="154" t="s">
        <v>344</v>
      </c>
      <c r="G44" s="155">
        <v>5</v>
      </c>
      <c r="H44" s="166">
        <v>9</v>
      </c>
      <c r="I44" s="156" t="s">
        <v>10</v>
      </c>
      <c r="K44" s="369"/>
      <c r="L44" s="22"/>
    </row>
    <row r="45" spans="1:12" ht="22.5">
      <c r="A45" s="68"/>
      <c r="B45" s="503"/>
      <c r="C45" s="21"/>
      <c r="D45" s="140"/>
      <c r="E45" s="153" t="s">
        <v>99</v>
      </c>
      <c r="F45" s="154" t="s">
        <v>133</v>
      </c>
      <c r="G45" s="155">
        <v>6</v>
      </c>
      <c r="H45" s="165">
        <v>5</v>
      </c>
      <c r="I45" s="156" t="s">
        <v>330</v>
      </c>
      <c r="K45" s="369"/>
      <c r="L45" s="22"/>
    </row>
    <row r="46" spans="1:12">
      <c r="A46" s="68"/>
      <c r="B46" s="503"/>
      <c r="C46" s="21"/>
      <c r="D46" s="140"/>
      <c r="E46" s="153" t="s">
        <v>100</v>
      </c>
      <c r="F46" s="154"/>
      <c r="G46" s="155">
        <v>10</v>
      </c>
      <c r="H46" s="166">
        <v>25</v>
      </c>
      <c r="I46" s="156" t="s">
        <v>398</v>
      </c>
      <c r="K46" s="369"/>
      <c r="L46" s="22"/>
    </row>
    <row r="47" spans="1:12">
      <c r="A47" s="68"/>
      <c r="B47" s="503"/>
      <c r="C47" s="21"/>
      <c r="D47" s="140"/>
      <c r="E47" s="153" t="s">
        <v>101</v>
      </c>
      <c r="F47" s="154"/>
      <c r="G47" s="155">
        <v>8</v>
      </c>
      <c r="H47" s="166">
        <v>24</v>
      </c>
      <c r="I47" s="156" t="s">
        <v>308</v>
      </c>
      <c r="K47" s="369"/>
      <c r="L47" s="22"/>
    </row>
    <row r="48" spans="1:12">
      <c r="A48" s="68"/>
      <c r="B48" s="503"/>
      <c r="C48" s="21"/>
      <c r="D48" s="140"/>
      <c r="E48" s="153" t="s">
        <v>102</v>
      </c>
      <c r="F48" s="154"/>
      <c r="G48" s="155">
        <v>10</v>
      </c>
      <c r="H48" s="166">
        <v>36</v>
      </c>
      <c r="I48" s="156" t="s">
        <v>139</v>
      </c>
      <c r="K48" s="369"/>
      <c r="L48" s="22"/>
    </row>
    <row r="49" spans="1:12">
      <c r="A49" s="68"/>
      <c r="B49" s="503"/>
      <c r="C49" s="21"/>
      <c r="D49" s="140"/>
      <c r="E49" s="167" t="s">
        <v>103</v>
      </c>
      <c r="F49" s="154" t="s">
        <v>142</v>
      </c>
      <c r="G49" s="155">
        <v>30</v>
      </c>
      <c r="H49" s="201">
        <v>29</v>
      </c>
      <c r="I49" s="202" t="s">
        <v>140</v>
      </c>
      <c r="K49" s="369"/>
      <c r="L49" s="22"/>
    </row>
    <row r="50" spans="1:12" ht="45">
      <c r="A50" s="68"/>
      <c r="B50" s="503"/>
      <c r="C50" s="21"/>
      <c r="D50" s="140"/>
      <c r="E50" s="161"/>
      <c r="F50" s="162" t="s">
        <v>345</v>
      </c>
      <c r="G50" s="163">
        <v>6</v>
      </c>
      <c r="H50" s="199">
        <v>36</v>
      </c>
      <c r="I50" s="200" t="s">
        <v>139</v>
      </c>
      <c r="K50" s="369"/>
      <c r="L50" s="22"/>
    </row>
    <row r="51" spans="1:12" ht="33.75">
      <c r="A51" s="68"/>
      <c r="B51" s="503"/>
      <c r="C51" s="21"/>
      <c r="D51" s="140"/>
      <c r="E51" s="153" t="s">
        <v>104</v>
      </c>
      <c r="F51" s="168" t="s">
        <v>136</v>
      </c>
      <c r="G51" s="169">
        <v>2</v>
      </c>
      <c r="H51" s="166">
        <v>28</v>
      </c>
      <c r="I51" s="156" t="s">
        <v>105</v>
      </c>
      <c r="K51" s="369"/>
      <c r="L51" s="22"/>
    </row>
    <row r="52" spans="1:12">
      <c r="A52" s="68"/>
      <c r="B52" s="503"/>
      <c r="C52" s="21"/>
      <c r="D52" s="140"/>
      <c r="E52" s="153" t="s">
        <v>106</v>
      </c>
      <c r="F52" s="154"/>
      <c r="G52" s="155">
        <v>0</v>
      </c>
      <c r="H52" s="166">
        <v>59</v>
      </c>
      <c r="I52" s="156" t="s">
        <v>107</v>
      </c>
      <c r="K52" s="369"/>
      <c r="L52" s="22"/>
    </row>
    <row r="53" spans="1:12">
      <c r="A53" s="68"/>
      <c r="B53" s="503"/>
      <c r="C53" s="21"/>
      <c r="D53" s="140"/>
      <c r="E53" s="153" t="s">
        <v>108</v>
      </c>
      <c r="F53" s="154"/>
      <c r="G53" s="155">
        <v>4</v>
      </c>
      <c r="H53" s="166">
        <v>63</v>
      </c>
      <c r="I53" s="156" t="s">
        <v>346</v>
      </c>
      <c r="K53" s="369"/>
      <c r="L53" s="22"/>
    </row>
    <row r="54" spans="1:12">
      <c r="A54" s="68"/>
      <c r="B54" s="503"/>
      <c r="C54" s="131"/>
      <c r="D54" s="140"/>
      <c r="E54" s="170" t="s">
        <v>109</v>
      </c>
      <c r="F54" s="171"/>
      <c r="G54" s="172">
        <v>0</v>
      </c>
      <c r="H54" s="173">
        <v>39</v>
      </c>
      <c r="I54" s="174" t="s">
        <v>141</v>
      </c>
      <c r="K54" s="369"/>
      <c r="L54" s="22"/>
    </row>
    <row r="55" spans="1:12" ht="22.5">
      <c r="A55" s="68"/>
      <c r="B55" s="152"/>
      <c r="C55" s="147">
        <v>4</v>
      </c>
      <c r="D55" s="119" t="s">
        <v>110</v>
      </c>
      <c r="E55" s="148" t="s">
        <v>111</v>
      </c>
      <c r="F55" s="149" t="s">
        <v>134</v>
      </c>
      <c r="G55" s="150">
        <v>8</v>
      </c>
      <c r="H55" s="175">
        <v>37</v>
      </c>
      <c r="I55" s="151" t="s">
        <v>138</v>
      </c>
      <c r="K55" s="369"/>
      <c r="L55" s="22"/>
    </row>
    <row r="56" spans="1:12">
      <c r="A56" s="68"/>
      <c r="B56" s="152"/>
      <c r="C56" s="21"/>
      <c r="D56" s="120"/>
      <c r="E56" s="153" t="s">
        <v>112</v>
      </c>
      <c r="F56" s="154"/>
      <c r="G56" s="155">
        <v>8</v>
      </c>
      <c r="H56" s="165">
        <v>5</v>
      </c>
      <c r="I56" s="156" t="s">
        <v>340</v>
      </c>
      <c r="K56" s="369"/>
      <c r="L56" s="22"/>
    </row>
    <row r="57" spans="1:12">
      <c r="A57" s="68"/>
      <c r="B57" s="152"/>
      <c r="C57" s="131"/>
      <c r="D57" s="132"/>
      <c r="E57" s="170" t="s">
        <v>113</v>
      </c>
      <c r="F57" s="171"/>
      <c r="G57" s="172">
        <v>0</v>
      </c>
      <c r="H57" s="173">
        <v>39</v>
      </c>
      <c r="I57" s="174" t="s">
        <v>141</v>
      </c>
      <c r="K57" s="369"/>
      <c r="L57" s="22"/>
    </row>
    <row r="58" spans="1:12">
      <c r="A58" s="68"/>
      <c r="B58" s="152"/>
      <c r="C58" s="147">
        <v>5</v>
      </c>
      <c r="D58" s="140" t="s">
        <v>114</v>
      </c>
      <c r="E58" s="153" t="s">
        <v>115</v>
      </c>
      <c r="F58" s="154"/>
      <c r="G58" s="155">
        <v>4</v>
      </c>
      <c r="H58" s="166">
        <v>22</v>
      </c>
      <c r="I58" s="156" t="s">
        <v>137</v>
      </c>
      <c r="K58" s="369"/>
      <c r="L58" s="22"/>
    </row>
    <row r="59" spans="1:12">
      <c r="A59" s="68"/>
      <c r="B59" s="152"/>
      <c r="C59" s="21"/>
      <c r="D59" s="140"/>
      <c r="E59" s="153" t="s">
        <v>94</v>
      </c>
      <c r="F59" s="154"/>
      <c r="G59" s="155">
        <v>30</v>
      </c>
      <c r="H59" s="166">
        <v>30</v>
      </c>
      <c r="I59" s="156" t="s">
        <v>484</v>
      </c>
      <c r="K59" s="369"/>
      <c r="L59" s="22"/>
    </row>
    <row r="60" spans="1:12">
      <c r="A60" s="68"/>
      <c r="B60" s="152"/>
      <c r="C60" s="131"/>
      <c r="D60" s="140"/>
      <c r="E60" s="170" t="s">
        <v>116</v>
      </c>
      <c r="F60" s="171"/>
      <c r="G60" s="172">
        <v>0</v>
      </c>
      <c r="H60" s="173">
        <v>39</v>
      </c>
      <c r="I60" s="174" t="s">
        <v>141</v>
      </c>
      <c r="K60" s="369"/>
      <c r="L60" s="22"/>
    </row>
    <row r="61" spans="1:12">
      <c r="A61" s="68"/>
      <c r="B61" s="152"/>
      <c r="C61" s="147">
        <v>6</v>
      </c>
      <c r="D61" s="119" t="s">
        <v>117</v>
      </c>
      <c r="E61" s="148" t="s">
        <v>118</v>
      </c>
      <c r="F61" s="149"/>
      <c r="G61" s="150">
        <v>0</v>
      </c>
      <c r="H61" s="176">
        <v>62</v>
      </c>
      <c r="I61" s="151" t="s">
        <v>119</v>
      </c>
      <c r="K61" s="369"/>
      <c r="L61" s="22"/>
    </row>
    <row r="62" spans="1:12">
      <c r="A62" s="68"/>
      <c r="B62" s="152"/>
      <c r="C62" s="21"/>
      <c r="D62" s="120"/>
      <c r="E62" s="153" t="s">
        <v>120</v>
      </c>
      <c r="F62" s="154"/>
      <c r="G62" s="155">
        <v>0</v>
      </c>
      <c r="H62" s="177">
        <v>62</v>
      </c>
      <c r="I62" s="156" t="s">
        <v>119</v>
      </c>
      <c r="K62" s="369"/>
      <c r="L62" s="22"/>
    </row>
    <row r="63" spans="1:12">
      <c r="A63" s="68"/>
      <c r="B63" s="152"/>
      <c r="C63" s="21"/>
      <c r="D63" s="120"/>
      <c r="E63" s="153" t="s">
        <v>121</v>
      </c>
      <c r="F63" s="154"/>
      <c r="G63" s="155">
        <v>0</v>
      </c>
      <c r="H63" s="177">
        <v>62</v>
      </c>
      <c r="I63" s="156" t="s">
        <v>119</v>
      </c>
    </row>
    <row r="64" spans="1:12" ht="22.5">
      <c r="A64" s="68"/>
      <c r="B64" s="152"/>
      <c r="C64" s="21"/>
      <c r="D64" s="120"/>
      <c r="E64" s="153" t="s">
        <v>122</v>
      </c>
      <c r="F64" s="154"/>
      <c r="G64" s="155">
        <v>0</v>
      </c>
      <c r="H64" s="177">
        <v>62</v>
      </c>
      <c r="I64" s="156" t="s">
        <v>119</v>
      </c>
    </row>
    <row r="65" spans="1:9">
      <c r="A65" s="68"/>
      <c r="B65" s="152"/>
      <c r="C65" s="21"/>
      <c r="D65" s="120"/>
      <c r="E65" s="153" t="s">
        <v>123</v>
      </c>
      <c r="F65" s="154"/>
      <c r="G65" s="155">
        <v>7</v>
      </c>
      <c r="H65" s="177">
        <v>62</v>
      </c>
      <c r="I65" s="156" t="s">
        <v>119</v>
      </c>
    </row>
    <row r="66" spans="1:9" ht="22.5">
      <c r="A66" s="68"/>
      <c r="B66" s="152"/>
      <c r="C66" s="21"/>
      <c r="D66" s="120"/>
      <c r="E66" s="153" t="s">
        <v>124</v>
      </c>
      <c r="F66" s="154"/>
      <c r="G66" s="155">
        <v>0</v>
      </c>
      <c r="H66" s="177">
        <v>62</v>
      </c>
      <c r="I66" s="156" t="s">
        <v>119</v>
      </c>
    </row>
    <row r="67" spans="1:9" ht="22.5">
      <c r="A67" s="68"/>
      <c r="B67" s="152"/>
      <c r="C67" s="21"/>
      <c r="D67" s="120"/>
      <c r="E67" s="153" t="s">
        <v>125</v>
      </c>
      <c r="F67" s="154"/>
      <c r="G67" s="155">
        <v>0</v>
      </c>
      <c r="H67" s="177">
        <v>62</v>
      </c>
      <c r="I67" s="156" t="s">
        <v>119</v>
      </c>
    </row>
    <row r="68" spans="1:9">
      <c r="A68" s="68"/>
      <c r="B68" s="152"/>
      <c r="C68" s="131"/>
      <c r="D68" s="132"/>
      <c r="E68" s="157" t="s">
        <v>126</v>
      </c>
      <c r="F68" s="158"/>
      <c r="G68" s="159">
        <v>0</v>
      </c>
      <c r="H68" s="173">
        <v>62</v>
      </c>
      <c r="I68" s="160" t="s">
        <v>119</v>
      </c>
    </row>
    <row r="69" spans="1:9">
      <c r="A69" s="68"/>
      <c r="B69" s="152"/>
      <c r="C69" s="20">
        <v>7</v>
      </c>
      <c r="D69" s="178" t="s">
        <v>127</v>
      </c>
      <c r="E69" s="132" t="s">
        <v>127</v>
      </c>
      <c r="F69" s="133"/>
      <c r="G69" s="179">
        <v>12</v>
      </c>
      <c r="H69" s="180">
        <v>60</v>
      </c>
      <c r="I69" s="181" t="s">
        <v>128</v>
      </c>
    </row>
    <row r="70" spans="1:9">
      <c r="A70" s="69"/>
      <c r="B70" s="182"/>
      <c r="C70" s="183" t="s">
        <v>129</v>
      </c>
      <c r="D70" s="142"/>
      <c r="E70" s="142"/>
      <c r="F70" s="184"/>
      <c r="G70" s="185">
        <f>SUM(G25:G69)</f>
        <v>500</v>
      </c>
      <c r="H70" s="139"/>
      <c r="I70" s="135"/>
    </row>
    <row r="71" spans="1:9" ht="14.25" thickBot="1">
      <c r="A71" s="20" t="s">
        <v>130</v>
      </c>
      <c r="B71" s="186" t="s">
        <v>131</v>
      </c>
      <c r="C71" s="94"/>
      <c r="D71" s="142"/>
      <c r="E71" s="187" t="s">
        <v>132</v>
      </c>
      <c r="F71" s="144"/>
      <c r="G71" s="188"/>
      <c r="H71" s="139"/>
      <c r="I71" s="187"/>
    </row>
    <row r="72" spans="1:9">
      <c r="D72" s="189"/>
      <c r="E72" s="189"/>
    </row>
    <row r="73" spans="1:9">
      <c r="D73" s="44" t="s">
        <v>231</v>
      </c>
      <c r="E73" s="103"/>
      <c r="F73" s="103"/>
    </row>
    <row r="74" spans="1:9">
      <c r="D74" s="190"/>
      <c r="E74" s="46" t="s">
        <v>242</v>
      </c>
      <c r="F74" s="91"/>
    </row>
    <row r="75" spans="1:9">
      <c r="D75" s="191"/>
      <c r="E75" s="102" t="s">
        <v>233</v>
      </c>
      <c r="F75" s="87" t="s">
        <v>234</v>
      </c>
    </row>
    <row r="76" spans="1:9">
      <c r="D76" s="29" t="s">
        <v>380</v>
      </c>
      <c r="E76" s="495">
        <v>0.75800000000000001</v>
      </c>
      <c r="F76" s="496">
        <v>0.74199999999999999</v>
      </c>
    </row>
    <row r="77" spans="1:9">
      <c r="D77" s="28" t="s">
        <v>381</v>
      </c>
      <c r="E77" s="496">
        <v>0.752</v>
      </c>
      <c r="F77" s="496">
        <v>0.72199999999999998</v>
      </c>
    </row>
    <row r="78" spans="1:9">
      <c r="D78" s="28" t="s">
        <v>382</v>
      </c>
      <c r="E78" s="496">
        <v>0.71899999999999997</v>
      </c>
      <c r="F78" s="496">
        <v>0.74399999999999999</v>
      </c>
    </row>
    <row r="79" spans="1:9">
      <c r="D79" s="28" t="s">
        <v>383</v>
      </c>
      <c r="E79" s="496">
        <v>0.82599999999999996</v>
      </c>
      <c r="F79" s="496">
        <v>0.75</v>
      </c>
    </row>
    <row r="80" spans="1:9">
      <c r="D80" s="28" t="s">
        <v>384</v>
      </c>
      <c r="E80" s="496">
        <v>0.84399999999999997</v>
      </c>
      <c r="F80" s="496">
        <v>0.76200000000000001</v>
      </c>
    </row>
    <row r="81" spans="1:6">
      <c r="D81" s="45" t="s">
        <v>385</v>
      </c>
      <c r="E81" s="496">
        <v>0.94499999999999995</v>
      </c>
      <c r="F81" s="496">
        <v>0.77200000000000002</v>
      </c>
    </row>
    <row r="82" spans="1:6">
      <c r="D82" s="28" t="s">
        <v>386</v>
      </c>
      <c r="E82" s="496">
        <v>0.80800000000000005</v>
      </c>
      <c r="F82" s="496">
        <v>0.74199999999999999</v>
      </c>
    </row>
    <row r="83" spans="1:6">
      <c r="D83" s="271" t="s">
        <v>485</v>
      </c>
      <c r="E83" s="497">
        <v>0.82699999999999996</v>
      </c>
      <c r="F83" s="497">
        <v>0.69599999999999995</v>
      </c>
    </row>
    <row r="84" spans="1:6">
      <c r="D84" s="45" t="s">
        <v>486</v>
      </c>
      <c r="E84" s="497">
        <v>0.78</v>
      </c>
      <c r="F84" s="497">
        <v>0.71399999999999997</v>
      </c>
    </row>
    <row r="85" spans="1:6">
      <c r="D85" s="488" t="s">
        <v>487</v>
      </c>
      <c r="E85" s="498">
        <v>0.82799999999999996</v>
      </c>
      <c r="F85" s="498">
        <v>0.68200000000000005</v>
      </c>
    </row>
    <row r="86" spans="1:6">
      <c r="D86" s="192" t="s">
        <v>232</v>
      </c>
      <c r="E86" s="103"/>
      <c r="F86" s="51" t="s">
        <v>250</v>
      </c>
    </row>
    <row r="87" spans="1:6">
      <c r="D87" s="49" t="s">
        <v>243</v>
      </c>
      <c r="F87" s="193">
        <f>F85</f>
        <v>0.68200000000000005</v>
      </c>
    </row>
    <row r="88" spans="1:6">
      <c r="A88" s="50"/>
      <c r="B88" s="103"/>
      <c r="C88" s="50" t="s">
        <v>488</v>
      </c>
    </row>
    <row r="89" spans="1:6">
      <c r="A89" s="50"/>
      <c r="B89" s="103"/>
      <c r="C89" s="50" t="s">
        <v>489</v>
      </c>
    </row>
    <row r="90" spans="1:6">
      <c r="A90" s="50"/>
      <c r="B90" s="103"/>
      <c r="C90" s="50" t="s">
        <v>490</v>
      </c>
    </row>
    <row r="91" spans="1:6">
      <c r="A91" s="50"/>
      <c r="B91" s="103"/>
      <c r="C91" s="50" t="s">
        <v>235</v>
      </c>
    </row>
  </sheetData>
  <mergeCells count="2">
    <mergeCell ref="B15:B24"/>
    <mergeCell ref="B25:B54"/>
  </mergeCells>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pane xSplit="2" ySplit="2" topLeftCell="C3" activePane="bottomRight" state="frozen"/>
      <selection pane="topRight" activeCell="C1" sqref="C1"/>
      <selection pane="bottomLeft" activeCell="A3" sqref="A3"/>
      <selection pane="bottomRight" activeCell="B2" sqref="B2"/>
    </sheetView>
  </sheetViews>
  <sheetFormatPr defaultRowHeight="13.5"/>
  <cols>
    <col min="1" max="1" width="5" customWidth="1"/>
    <col min="2" max="2" width="25.25" customWidth="1"/>
    <col min="3" max="8" width="11.125" customWidth="1"/>
    <col min="9" max="9" width="10.625" customWidth="1"/>
  </cols>
  <sheetData>
    <row r="1" spans="1:9">
      <c r="A1" s="16" t="s">
        <v>396</v>
      </c>
    </row>
    <row r="2" spans="1:9" ht="24">
      <c r="A2" s="117"/>
      <c r="B2" s="93"/>
      <c r="C2" s="241" t="s">
        <v>311</v>
      </c>
      <c r="D2" s="365" t="s">
        <v>314</v>
      </c>
      <c r="E2" s="365" t="s">
        <v>315</v>
      </c>
      <c r="F2" s="66" t="s">
        <v>312</v>
      </c>
      <c r="G2" s="66" t="s">
        <v>313</v>
      </c>
      <c r="H2" s="241" t="s">
        <v>310</v>
      </c>
      <c r="I2" s="67" t="s">
        <v>173</v>
      </c>
    </row>
    <row r="3" spans="1:9">
      <c r="A3" s="125" t="s">
        <v>352</v>
      </c>
      <c r="B3" s="126" t="s">
        <v>369</v>
      </c>
      <c r="C3" s="379">
        <f>SUMIF(最終需要額!$H$25:$H$69,A3,最終需要額!G$25:G$69)</f>
        <v>0</v>
      </c>
      <c r="D3" s="130">
        <f>ﾏｰｼﾞﾝ率表!F5</f>
        <v>0.2999628380614206</v>
      </c>
      <c r="E3" s="130">
        <f>ﾏｰｼﾞﾝ率表!G5</f>
        <v>4.6955158446266132E-2</v>
      </c>
      <c r="F3" s="366">
        <f t="shared" ref="F3:F24" si="0">C3*D3</f>
        <v>0</v>
      </c>
      <c r="G3" s="366">
        <f t="shared" ref="G3:G24" si="1">C3*E3</f>
        <v>0</v>
      </c>
      <c r="H3" s="373">
        <f t="shared" ref="H3:H41" si="2">C3-F3-G3</f>
        <v>0</v>
      </c>
      <c r="I3" s="489" t="s">
        <v>241</v>
      </c>
    </row>
    <row r="4" spans="1:9">
      <c r="A4" s="129" t="s">
        <v>353</v>
      </c>
      <c r="B4" s="104" t="s">
        <v>370</v>
      </c>
      <c r="C4" s="379">
        <f>SUMIF(最終需要額!$H$25:$H$69,A4,最終需要額!G$25:G$69)</f>
        <v>0</v>
      </c>
      <c r="D4" s="130">
        <f>ﾏｰｼﾞﾝ率表!F6</f>
        <v>0.24721385717535904</v>
      </c>
      <c r="E4" s="130">
        <f>ﾏｰｼﾞﾝ率表!G6</f>
        <v>3.6070719031760505E-2</v>
      </c>
      <c r="F4" s="366">
        <f t="shared" si="0"/>
        <v>0</v>
      </c>
      <c r="G4" s="366">
        <f t="shared" si="1"/>
        <v>0</v>
      </c>
      <c r="H4" s="373">
        <f t="shared" si="2"/>
        <v>0</v>
      </c>
      <c r="I4" s="375" t="s">
        <v>241</v>
      </c>
    </row>
    <row r="5" spans="1:9">
      <c r="A5" s="129" t="s">
        <v>354</v>
      </c>
      <c r="B5" s="104" t="s">
        <v>371</v>
      </c>
      <c r="C5" s="379">
        <f>SUMIF(最終需要額!$H$25:$H$69,A5,最終需要額!G$25:G$69)</f>
        <v>0</v>
      </c>
      <c r="D5" s="130">
        <f>ﾏｰｼﾞﾝ率表!F7</f>
        <v>0.27591440070340501</v>
      </c>
      <c r="E5" s="130">
        <f>ﾏｰｼﾞﾝ率表!G7</f>
        <v>3.6864238359318138E-2</v>
      </c>
      <c r="F5" s="366">
        <f t="shared" si="0"/>
        <v>0</v>
      </c>
      <c r="G5" s="366">
        <f t="shared" si="1"/>
        <v>0</v>
      </c>
      <c r="H5" s="373">
        <f t="shared" si="2"/>
        <v>0</v>
      </c>
      <c r="I5" s="375" t="s">
        <v>241</v>
      </c>
    </row>
    <row r="6" spans="1:9">
      <c r="A6" s="129" t="s">
        <v>355</v>
      </c>
      <c r="B6" s="104" t="s">
        <v>7</v>
      </c>
      <c r="C6" s="379">
        <f>SUMIF(最終需要額!$H$25:$H$69,A6,最終需要額!G$25:G$69)</f>
        <v>0</v>
      </c>
      <c r="D6" s="130">
        <f>ﾏｰｼﾞﾝ率表!F8</f>
        <v>0.17954804219738249</v>
      </c>
      <c r="E6" s="130">
        <f>ﾏｰｼﾞﾝ率表!G8</f>
        <v>0.52922785247058701</v>
      </c>
      <c r="F6" s="366">
        <f t="shared" si="0"/>
        <v>0</v>
      </c>
      <c r="G6" s="366">
        <f t="shared" si="1"/>
        <v>0</v>
      </c>
      <c r="H6" s="373">
        <f t="shared" si="2"/>
        <v>0</v>
      </c>
      <c r="I6" s="375" t="s">
        <v>241</v>
      </c>
    </row>
    <row r="7" spans="1:9">
      <c r="A7" s="129" t="s">
        <v>356</v>
      </c>
      <c r="B7" s="104" t="s">
        <v>330</v>
      </c>
      <c r="C7" s="379">
        <f>SUMIF(最終需要額!$H$25:$H$69,A7,最終需要額!G$25:G$69)</f>
        <v>19</v>
      </c>
      <c r="D7" s="130">
        <f>ﾏｰｼﾞﾝ率表!F9</f>
        <v>0.3620988208654799</v>
      </c>
      <c r="E7" s="130">
        <f>ﾏｰｼﾞﾝ率表!G9</f>
        <v>3.6113167569022102E-2</v>
      </c>
      <c r="F7" s="366">
        <f t="shared" si="0"/>
        <v>6.8798775964441177</v>
      </c>
      <c r="G7" s="366">
        <f t="shared" si="1"/>
        <v>0.6861501838114199</v>
      </c>
      <c r="H7" s="373">
        <f t="shared" si="2"/>
        <v>11.433972219744462</v>
      </c>
      <c r="I7" s="375" t="s">
        <v>241</v>
      </c>
    </row>
    <row r="8" spans="1:9">
      <c r="A8" s="129" t="s">
        <v>357</v>
      </c>
      <c r="B8" s="104" t="s">
        <v>8</v>
      </c>
      <c r="C8" s="379">
        <f>SUMIF(最終需要額!$H$25:$H$69,A8,最終需要額!G$25:G$69)</f>
        <v>2</v>
      </c>
      <c r="D8" s="130">
        <f>ﾏｰｼﾞﾝ率表!F10</f>
        <v>0.64255877527527605</v>
      </c>
      <c r="E8" s="130">
        <f>ﾏｰｼﾞﾝ率表!G10</f>
        <v>3.5894673688086035E-2</v>
      </c>
      <c r="F8" s="366">
        <f t="shared" si="0"/>
        <v>1.2851175505505521</v>
      </c>
      <c r="G8" s="366">
        <f t="shared" si="1"/>
        <v>7.1789347376172069E-2</v>
      </c>
      <c r="H8" s="373">
        <f t="shared" si="2"/>
        <v>0.64309310207327586</v>
      </c>
      <c r="I8" s="375" t="s">
        <v>241</v>
      </c>
    </row>
    <row r="9" spans="1:9">
      <c r="A9" s="129" t="s">
        <v>358</v>
      </c>
      <c r="B9" s="104" t="s">
        <v>361</v>
      </c>
      <c r="C9" s="379">
        <f>SUMIF(最終需要額!$H$25:$H$69,A9,最終需要額!G$25:G$69)</f>
        <v>0</v>
      </c>
      <c r="D9" s="130">
        <f>ﾏｰｼﾞﾝ率表!F11</f>
        <v>0.26692317127651133</v>
      </c>
      <c r="E9" s="130">
        <f>ﾏｰｼﾞﾝ率表!G11</f>
        <v>6.6307508895600178E-2</v>
      </c>
      <c r="F9" s="366">
        <f t="shared" si="0"/>
        <v>0</v>
      </c>
      <c r="G9" s="366">
        <f t="shared" si="1"/>
        <v>0</v>
      </c>
      <c r="H9" s="373">
        <f t="shared" si="2"/>
        <v>0</v>
      </c>
      <c r="I9" s="375" t="s">
        <v>241</v>
      </c>
    </row>
    <row r="10" spans="1:9">
      <c r="A10" s="129" t="s">
        <v>359</v>
      </c>
      <c r="B10" s="104" t="s">
        <v>9</v>
      </c>
      <c r="C10" s="379">
        <f>SUMIF(最終需要額!$H$25:$H$69,A10,最終需要額!G$25:G$69)</f>
        <v>20</v>
      </c>
      <c r="D10" s="130">
        <f>ﾏｰｼﾞﾝ率表!F12</f>
        <v>0.24047472818821169</v>
      </c>
      <c r="E10" s="130">
        <f>ﾏｰｼﾞﾝ率表!G12</f>
        <v>3.2343230964346936E-2</v>
      </c>
      <c r="F10" s="366">
        <f t="shared" si="0"/>
        <v>4.8094945637642343</v>
      </c>
      <c r="G10" s="366">
        <f t="shared" si="1"/>
        <v>0.64686461928693872</v>
      </c>
      <c r="H10" s="373">
        <f t="shared" si="2"/>
        <v>14.543640816948827</v>
      </c>
      <c r="I10" s="375" t="s">
        <v>241</v>
      </c>
    </row>
    <row r="11" spans="1:9">
      <c r="A11" s="129" t="s">
        <v>360</v>
      </c>
      <c r="B11" s="104" t="s">
        <v>10</v>
      </c>
      <c r="C11" s="379">
        <f>SUMIF(最終需要額!$H$25:$H$69,A11,最終需要額!G$25:G$69)</f>
        <v>5</v>
      </c>
      <c r="D11" s="130">
        <f>ﾏｰｼﾞﾝ率表!F13</f>
        <v>0.22568261987401694</v>
      </c>
      <c r="E11" s="130">
        <f>ﾏｰｼﾞﾝ率表!G13</f>
        <v>2.4387730805802053E-2</v>
      </c>
      <c r="F11" s="366">
        <f t="shared" si="0"/>
        <v>1.1284130993700847</v>
      </c>
      <c r="G11" s="366">
        <f t="shared" si="1"/>
        <v>0.12193865402901027</v>
      </c>
      <c r="H11" s="373">
        <f t="shared" si="2"/>
        <v>3.7496482466009051</v>
      </c>
      <c r="I11" s="375" t="s">
        <v>241</v>
      </c>
    </row>
    <row r="12" spans="1:9">
      <c r="A12" s="129" t="s">
        <v>253</v>
      </c>
      <c r="B12" s="104" t="s">
        <v>410</v>
      </c>
      <c r="C12" s="379">
        <f>SUMIF(最終需要額!$H$25:$H$69,A12,最終需要額!G$25:G$69)</f>
        <v>0</v>
      </c>
      <c r="D12" s="130">
        <f>ﾏｰｼﾞﾝ率表!F14</f>
        <v>0.20144727468531026</v>
      </c>
      <c r="E12" s="130">
        <f>ﾏｰｼﾞﾝ率表!G14</f>
        <v>3.3649070860864945E-2</v>
      </c>
      <c r="F12" s="366">
        <f t="shared" si="0"/>
        <v>0</v>
      </c>
      <c r="G12" s="366">
        <f t="shared" si="1"/>
        <v>0</v>
      </c>
      <c r="H12" s="373">
        <f t="shared" si="2"/>
        <v>0</v>
      </c>
      <c r="I12" s="375" t="s">
        <v>241</v>
      </c>
    </row>
    <row r="13" spans="1:9">
      <c r="A13" s="129" t="s">
        <v>254</v>
      </c>
      <c r="B13" s="104" t="s">
        <v>11</v>
      </c>
      <c r="C13" s="379">
        <f>SUMIF(最終需要額!$H$25:$H$69,A13,最終需要額!G$25:G$69)</f>
        <v>0</v>
      </c>
      <c r="D13" s="130">
        <f>ﾏｰｼﾞﾝ率表!F15</f>
        <v>0.18980744170850991</v>
      </c>
      <c r="E13" s="130">
        <f>ﾏｰｼﾞﾝ率表!G15</f>
        <v>5.7196889561387777E-2</v>
      </c>
      <c r="F13" s="366">
        <f t="shared" si="0"/>
        <v>0</v>
      </c>
      <c r="G13" s="366">
        <f t="shared" si="1"/>
        <v>0</v>
      </c>
      <c r="H13" s="373">
        <f t="shared" si="2"/>
        <v>0</v>
      </c>
      <c r="I13" s="375" t="s">
        <v>241</v>
      </c>
    </row>
    <row r="14" spans="1:9">
      <c r="A14" s="129" t="s">
        <v>255</v>
      </c>
      <c r="B14" s="104" t="s">
        <v>12</v>
      </c>
      <c r="C14" s="379">
        <f>SUMIF(最終需要額!$H$25:$H$69,A14,最終需要額!G$25:G$69)</f>
        <v>0</v>
      </c>
      <c r="D14" s="130">
        <f>ﾏｰｼﾞﾝ率表!F16</f>
        <v>6.1210640580909859E-2</v>
      </c>
      <c r="E14" s="130">
        <f>ﾏｰｼﾞﾝ率表!G16</f>
        <v>2.8020863915486968E-2</v>
      </c>
      <c r="F14" s="366">
        <f t="shared" si="0"/>
        <v>0</v>
      </c>
      <c r="G14" s="366">
        <f t="shared" si="1"/>
        <v>0</v>
      </c>
      <c r="H14" s="373">
        <f t="shared" si="2"/>
        <v>0</v>
      </c>
      <c r="I14" s="375" t="s">
        <v>241</v>
      </c>
    </row>
    <row r="15" spans="1:9">
      <c r="A15" s="129" t="s">
        <v>256</v>
      </c>
      <c r="B15" s="104" t="s">
        <v>13</v>
      </c>
      <c r="C15" s="379">
        <f>SUMIF(最終需要額!$H$25:$H$69,A15,最終需要額!G$25:G$69)</f>
        <v>0</v>
      </c>
      <c r="D15" s="130">
        <f>ﾏｰｼﾞﾝ率表!F17</f>
        <v>0.13636895790625755</v>
      </c>
      <c r="E15" s="130">
        <f>ﾏｰｼﾞﾝ率表!G17</f>
        <v>3.9468422557368335E-2</v>
      </c>
      <c r="F15" s="366">
        <f t="shared" si="0"/>
        <v>0</v>
      </c>
      <c r="G15" s="366">
        <f t="shared" si="1"/>
        <v>0</v>
      </c>
      <c r="H15" s="373">
        <f t="shared" si="2"/>
        <v>0</v>
      </c>
      <c r="I15" s="375" t="s">
        <v>241</v>
      </c>
    </row>
    <row r="16" spans="1:9">
      <c r="A16" s="129" t="s">
        <v>257</v>
      </c>
      <c r="B16" s="104" t="s">
        <v>14</v>
      </c>
      <c r="C16" s="379">
        <f>SUMIF(最終需要額!$H$25:$H$69,A16,最終需要額!G$25:G$69)</f>
        <v>0</v>
      </c>
      <c r="D16" s="130">
        <f>ﾏｰｼﾞﾝ率表!F18</f>
        <v>0.14420083483552221</v>
      </c>
      <c r="E16" s="130">
        <f>ﾏｰｼﾞﾝ率表!G18</f>
        <v>4.7588571988898057E-2</v>
      </c>
      <c r="F16" s="366">
        <f t="shared" si="0"/>
        <v>0</v>
      </c>
      <c r="G16" s="366">
        <f t="shared" si="1"/>
        <v>0</v>
      </c>
      <c r="H16" s="373">
        <f t="shared" si="2"/>
        <v>0</v>
      </c>
      <c r="I16" s="375" t="s">
        <v>241</v>
      </c>
    </row>
    <row r="17" spans="1:9">
      <c r="A17" s="129" t="s">
        <v>258</v>
      </c>
      <c r="B17" s="104" t="s">
        <v>362</v>
      </c>
      <c r="C17" s="379">
        <f>SUMIF(最終需要額!$H$25:$H$69,A17,最終需要額!G$25:G$69)</f>
        <v>0</v>
      </c>
      <c r="D17" s="130">
        <f>ﾏｰｼﾞﾝ率表!F19</f>
        <v>0.1160004647012375</v>
      </c>
      <c r="E17" s="130">
        <f>ﾏｰｼﾞﾝ率表!G19</f>
        <v>1.4882073750878586E-2</v>
      </c>
      <c r="F17" s="366">
        <f t="shared" si="0"/>
        <v>0</v>
      </c>
      <c r="G17" s="366">
        <f t="shared" si="1"/>
        <v>0</v>
      </c>
      <c r="H17" s="373">
        <f t="shared" si="2"/>
        <v>0</v>
      </c>
      <c r="I17" s="375" t="s">
        <v>241</v>
      </c>
    </row>
    <row r="18" spans="1:9">
      <c r="A18" s="129" t="s">
        <v>259</v>
      </c>
      <c r="B18" s="104" t="s">
        <v>363</v>
      </c>
      <c r="C18" s="379">
        <f>SUMIF(最終需要額!$H$25:$H$69,A18,最終需要額!G$25:G$69)</f>
        <v>0</v>
      </c>
      <c r="D18" s="130">
        <f>ﾏｰｼﾞﾝ率表!F20</f>
        <v>0.13510728573469549</v>
      </c>
      <c r="E18" s="130">
        <f>ﾏｰｼﾞﾝ率表!G20</f>
        <v>1.2837604484345143E-2</v>
      </c>
      <c r="F18" s="366">
        <f t="shared" si="0"/>
        <v>0</v>
      </c>
      <c r="G18" s="366">
        <f t="shared" si="1"/>
        <v>0</v>
      </c>
      <c r="H18" s="373">
        <f t="shared" si="2"/>
        <v>0</v>
      </c>
      <c r="I18" s="375" t="s">
        <v>338</v>
      </c>
    </row>
    <row r="19" spans="1:9">
      <c r="A19" s="129" t="s">
        <v>260</v>
      </c>
      <c r="B19" s="104" t="s">
        <v>364</v>
      </c>
      <c r="C19" s="379">
        <f>SUMIF(最終需要額!$H$25:$H$69,A19,最終需要額!G$25:G$69)</f>
        <v>0</v>
      </c>
      <c r="D19" s="130">
        <f>ﾏｰｼﾞﾝ率表!F21</f>
        <v>0.21684129717317965</v>
      </c>
      <c r="E19" s="130">
        <f>ﾏｰｼﾞﾝ率表!G21</f>
        <v>1.71044719177256E-2</v>
      </c>
      <c r="F19" s="366">
        <f t="shared" si="0"/>
        <v>0</v>
      </c>
      <c r="G19" s="366">
        <f t="shared" si="1"/>
        <v>0</v>
      </c>
      <c r="H19" s="373">
        <f t="shared" si="2"/>
        <v>0</v>
      </c>
      <c r="I19" s="375" t="s">
        <v>338</v>
      </c>
    </row>
    <row r="20" spans="1:9">
      <c r="A20" s="129" t="s">
        <v>261</v>
      </c>
      <c r="B20" s="104" t="s">
        <v>372</v>
      </c>
      <c r="C20" s="379">
        <f>SUMIF(最終需要額!$H$25:$H$69,A20,最終需要額!G$25:G$69)</f>
        <v>0</v>
      </c>
      <c r="D20" s="130">
        <f>ﾏｰｼﾞﾝ率表!F22</f>
        <v>7.5517237056588235E-2</v>
      </c>
      <c r="E20" s="130">
        <f>ﾏｰｼﾞﾝ率表!G22</f>
        <v>1.2187517565416138E-2</v>
      </c>
      <c r="F20" s="366">
        <f t="shared" si="0"/>
        <v>0</v>
      </c>
      <c r="G20" s="366">
        <f t="shared" si="1"/>
        <v>0</v>
      </c>
      <c r="H20" s="373">
        <f t="shared" si="2"/>
        <v>0</v>
      </c>
      <c r="I20" s="375" t="s">
        <v>241</v>
      </c>
    </row>
    <row r="21" spans="1:9">
      <c r="A21" s="129" t="s">
        <v>262</v>
      </c>
      <c r="B21" s="104" t="s">
        <v>15</v>
      </c>
      <c r="C21" s="379">
        <f>SUMIF(最終需要額!$H$25:$H$69,A21,最終需要額!G$25:G$69)</f>
        <v>0</v>
      </c>
      <c r="D21" s="130">
        <f>ﾏｰｼﾞﾝ率表!F23</f>
        <v>0.21301212034861397</v>
      </c>
      <c r="E21" s="130">
        <f>ﾏｰｼﾞﾝ率表!G23</f>
        <v>1.1193319439648198E-2</v>
      </c>
      <c r="F21" s="366">
        <f t="shared" si="0"/>
        <v>0</v>
      </c>
      <c r="G21" s="366">
        <f t="shared" si="1"/>
        <v>0</v>
      </c>
      <c r="H21" s="373">
        <f t="shared" si="2"/>
        <v>0</v>
      </c>
      <c r="I21" s="375" t="s">
        <v>241</v>
      </c>
    </row>
    <row r="22" spans="1:9">
      <c r="A22" s="129" t="s">
        <v>263</v>
      </c>
      <c r="B22" s="104" t="s">
        <v>473</v>
      </c>
      <c r="C22" s="379">
        <f>SUMIF(最終需要額!$H$25:$H$69,A22,最終需要額!G$25:G$69)</f>
        <v>0</v>
      </c>
      <c r="D22" s="130">
        <f>ﾏｰｼﾞﾝ率表!F24</f>
        <v>0.31766412155406826</v>
      </c>
      <c r="E22" s="130">
        <f>ﾏｰｼﾞﾝ率表!G24</f>
        <v>1.4120133494723549E-2</v>
      </c>
      <c r="F22" s="366">
        <f t="shared" si="0"/>
        <v>0</v>
      </c>
      <c r="G22" s="366">
        <f t="shared" si="1"/>
        <v>0</v>
      </c>
      <c r="H22" s="373">
        <f t="shared" si="2"/>
        <v>0</v>
      </c>
      <c r="I22" s="375" t="s">
        <v>241</v>
      </c>
    </row>
    <row r="23" spans="1:9">
      <c r="A23" s="129" t="s">
        <v>264</v>
      </c>
      <c r="B23" s="104" t="s">
        <v>307</v>
      </c>
      <c r="C23" s="379">
        <f>SUMIF(最終需要額!$H$25:$H$69,A23,最終需要額!G$25:G$69)</f>
        <v>0</v>
      </c>
      <c r="D23" s="130">
        <f>ﾏｰｼﾞﾝ率表!F25</f>
        <v>9.3033531782220499E-2</v>
      </c>
      <c r="E23" s="130">
        <f>ﾏｰｼﾞﾝ率表!G25</f>
        <v>1.6905224074859011E-2</v>
      </c>
      <c r="F23" s="366">
        <f t="shared" si="0"/>
        <v>0</v>
      </c>
      <c r="G23" s="366">
        <f t="shared" si="1"/>
        <v>0</v>
      </c>
      <c r="H23" s="373">
        <f t="shared" si="2"/>
        <v>0</v>
      </c>
      <c r="I23" s="375" t="s">
        <v>241</v>
      </c>
    </row>
    <row r="24" spans="1:9">
      <c r="A24" s="129" t="s">
        <v>265</v>
      </c>
      <c r="B24" s="104" t="s">
        <v>16</v>
      </c>
      <c r="C24" s="379">
        <f>SUMIF(最終需要額!$H$25:$H$69,A24,最終需要額!G$25:G$69)</f>
        <v>28</v>
      </c>
      <c r="D24" s="130">
        <f>ﾏｰｼﾞﾝ率表!F26</f>
        <v>0.37958122843142711</v>
      </c>
      <c r="E24" s="130">
        <f>ﾏｰｼﾞﾝ率表!G26</f>
        <v>4.2805067599149774E-2</v>
      </c>
      <c r="F24" s="366">
        <f t="shared" si="0"/>
        <v>10.628274396079959</v>
      </c>
      <c r="G24" s="366">
        <f t="shared" si="1"/>
        <v>1.1985418927761937</v>
      </c>
      <c r="H24" s="373">
        <f t="shared" si="2"/>
        <v>16.173183711143846</v>
      </c>
      <c r="I24" s="375" t="s">
        <v>241</v>
      </c>
    </row>
    <row r="25" spans="1:9">
      <c r="A25" s="129" t="s">
        <v>266</v>
      </c>
      <c r="B25" s="104" t="s">
        <v>17</v>
      </c>
      <c r="C25" s="379">
        <f>SUMIF(最終需要額!$H$25:$H$69,A25,最終需要額!G$25:G$69)</f>
        <v>0</v>
      </c>
      <c r="D25" s="130">
        <f>ﾏｰｼﾞﾝ率表!F27</f>
        <v>0</v>
      </c>
      <c r="E25" s="130">
        <f>ﾏｰｼﾞﾝ率表!G27</f>
        <v>0</v>
      </c>
      <c r="F25" s="366">
        <v>0</v>
      </c>
      <c r="G25" s="366">
        <v>0</v>
      </c>
      <c r="H25" s="373">
        <f t="shared" si="2"/>
        <v>0</v>
      </c>
      <c r="I25" s="375" t="s">
        <v>241</v>
      </c>
    </row>
    <row r="26" spans="1:9">
      <c r="A26" s="129" t="s">
        <v>267</v>
      </c>
      <c r="B26" s="104" t="s">
        <v>308</v>
      </c>
      <c r="C26" s="379">
        <f>SUMIF(最終需要額!$H$25:$H$69,A26,最終需要額!G$25:G$69)</f>
        <v>8</v>
      </c>
      <c r="D26" s="130">
        <f>ﾏｰｼﾞﾝ率表!F28</f>
        <v>0</v>
      </c>
      <c r="E26" s="130">
        <f>ﾏｰｼﾞﾝ率表!G28</f>
        <v>0</v>
      </c>
      <c r="F26" s="366">
        <v>0</v>
      </c>
      <c r="G26" s="366">
        <v>0</v>
      </c>
      <c r="H26" s="373">
        <f t="shared" si="2"/>
        <v>8</v>
      </c>
      <c r="I26" s="375" t="s">
        <v>241</v>
      </c>
    </row>
    <row r="27" spans="1:9">
      <c r="A27" s="129" t="s">
        <v>268</v>
      </c>
      <c r="B27" s="104" t="s">
        <v>365</v>
      </c>
      <c r="C27" s="379">
        <f>SUMIF(最終需要額!$H$25:$H$69,A27,最終需要額!G$25:G$69)</f>
        <v>10</v>
      </c>
      <c r="D27" s="130">
        <f>ﾏｰｼﾞﾝ率表!F29</f>
        <v>0</v>
      </c>
      <c r="E27" s="130">
        <f>ﾏｰｼﾞﾝ率表!G29</f>
        <v>0</v>
      </c>
      <c r="F27" s="366">
        <v>0</v>
      </c>
      <c r="G27" s="366">
        <v>0</v>
      </c>
      <c r="H27" s="373">
        <f t="shared" si="2"/>
        <v>10</v>
      </c>
      <c r="I27" s="375" t="s">
        <v>241</v>
      </c>
    </row>
    <row r="28" spans="1:9">
      <c r="A28" s="129" t="s">
        <v>269</v>
      </c>
      <c r="B28" s="104" t="s">
        <v>373</v>
      </c>
      <c r="C28" s="379">
        <f>SUMIF(最終需要額!$H$25:$H$69,A28,最終需要額!G$25:G$69)</f>
        <v>0</v>
      </c>
      <c r="D28" s="130">
        <f>ﾏｰｼﾞﾝ率表!F30</f>
        <v>0</v>
      </c>
      <c r="E28" s="130">
        <f>ﾏｰｼﾞﾝ率表!G30</f>
        <v>0</v>
      </c>
      <c r="F28" s="366">
        <f t="shared" ref="F28:F39" si="3">C28*D28</f>
        <v>0</v>
      </c>
      <c r="G28" s="366">
        <f t="shared" ref="G28:G39" si="4">C28*E28</f>
        <v>0</v>
      </c>
      <c r="H28" s="373">
        <f t="shared" si="2"/>
        <v>0</v>
      </c>
      <c r="I28" s="375" t="s">
        <v>241</v>
      </c>
    </row>
    <row r="29" spans="1:9">
      <c r="A29" s="361" t="s">
        <v>270</v>
      </c>
      <c r="B29" s="362" t="s">
        <v>374</v>
      </c>
      <c r="C29" s="379">
        <f>SUMIF(最終需要額!$H$25:$H$69,A29,最終需要額!G$25:G$69)</f>
        <v>0</v>
      </c>
      <c r="D29" s="130">
        <f>ﾏｰｼﾞﾝ率表!F31</f>
        <v>0.4990550534507649</v>
      </c>
      <c r="E29" s="130">
        <f>ﾏｰｼﾞﾝ率表!G31</f>
        <v>0</v>
      </c>
      <c r="F29" s="366">
        <f t="shared" si="3"/>
        <v>0</v>
      </c>
      <c r="G29" s="366">
        <f t="shared" si="4"/>
        <v>0</v>
      </c>
      <c r="H29" s="371">
        <f>C29-F29-G29+F42</f>
        <v>24.949403748201753</v>
      </c>
      <c r="I29" s="375" t="s">
        <v>241</v>
      </c>
    </row>
    <row r="30" spans="1:9">
      <c r="A30" s="129" t="s">
        <v>271</v>
      </c>
      <c r="B30" s="104" t="s">
        <v>18</v>
      </c>
      <c r="C30" s="379">
        <f>SUMIF(最終需要額!$H$25:$H$69,A30,最終需要額!G$25:G$69)</f>
        <v>2</v>
      </c>
      <c r="D30" s="130">
        <f>ﾏｰｼﾞﾝ率表!F32</f>
        <v>0</v>
      </c>
      <c r="E30" s="130">
        <f>ﾏｰｼﾞﾝ率表!G32</f>
        <v>0</v>
      </c>
      <c r="F30" s="366">
        <f t="shared" si="3"/>
        <v>0</v>
      </c>
      <c r="G30" s="366">
        <f t="shared" si="4"/>
        <v>0</v>
      </c>
      <c r="H30" s="373">
        <f t="shared" si="2"/>
        <v>2</v>
      </c>
      <c r="I30" s="375" t="s">
        <v>241</v>
      </c>
    </row>
    <row r="31" spans="1:9">
      <c r="A31" s="129" t="s">
        <v>272</v>
      </c>
      <c r="B31" s="104" t="s">
        <v>19</v>
      </c>
      <c r="C31" s="379">
        <f>SUMIF(最終需要額!$H$25:$H$69,A31,最終需要額!G$25:G$69)</f>
        <v>30</v>
      </c>
      <c r="D31" s="130">
        <f>ﾏｰｼﾞﾝ率表!F33</f>
        <v>0</v>
      </c>
      <c r="E31" s="130">
        <f>ﾏｰｼﾞﾝ率表!G33</f>
        <v>0</v>
      </c>
      <c r="F31" s="366">
        <f t="shared" si="3"/>
        <v>0</v>
      </c>
      <c r="G31" s="366">
        <f t="shared" si="4"/>
        <v>0</v>
      </c>
      <c r="H31" s="373">
        <f t="shared" si="2"/>
        <v>30</v>
      </c>
      <c r="I31" s="375" t="s">
        <v>241</v>
      </c>
    </row>
    <row r="32" spans="1:9">
      <c r="A32" s="363" t="s">
        <v>273</v>
      </c>
      <c r="B32" s="364" t="s">
        <v>412</v>
      </c>
      <c r="C32" s="379">
        <f>SUMIF(最終需要額!$H$25:$H$69,A32,最終需要額!G$25:G$69)</f>
        <v>70</v>
      </c>
      <c r="D32" s="130">
        <f>ﾏｰｼﾞﾝ率表!F34</f>
        <v>0</v>
      </c>
      <c r="E32" s="130">
        <f>ﾏｰｼﾞﾝ率表!G34</f>
        <v>0.20781506126695834</v>
      </c>
      <c r="F32" s="366">
        <f t="shared" si="3"/>
        <v>0</v>
      </c>
      <c r="G32" s="366">
        <f t="shared" si="4"/>
        <v>14.547054288687084</v>
      </c>
      <c r="H32" s="377">
        <f>C32-F32-G32+G42</f>
        <v>72.746786298464599</v>
      </c>
      <c r="I32" s="375" t="s">
        <v>241</v>
      </c>
    </row>
    <row r="33" spans="1:10">
      <c r="A33" s="129" t="s">
        <v>274</v>
      </c>
      <c r="B33" s="104" t="s">
        <v>331</v>
      </c>
      <c r="C33" s="379">
        <f>SUMIF(最終需要額!$H$25:$H$69,A33,最終需要額!G$25:G$69)</f>
        <v>5</v>
      </c>
      <c r="D33" s="130">
        <f>ﾏｰｼﾞﾝ率表!F35</f>
        <v>4.3616407207609932E-2</v>
      </c>
      <c r="E33" s="130">
        <f>ﾏｰｼﾞﾝ率表!G35</f>
        <v>4.2900734510901489E-3</v>
      </c>
      <c r="F33" s="366">
        <f t="shared" si="3"/>
        <v>0.21808203603804965</v>
      </c>
      <c r="G33" s="366">
        <f t="shared" si="4"/>
        <v>2.1450367255450745E-2</v>
      </c>
      <c r="H33" s="373">
        <f t="shared" si="2"/>
        <v>4.7604675967064995</v>
      </c>
      <c r="I33" s="375" t="s">
        <v>241</v>
      </c>
    </row>
    <row r="34" spans="1:10">
      <c r="A34" s="129" t="s">
        <v>275</v>
      </c>
      <c r="B34" s="104" t="s">
        <v>20</v>
      </c>
      <c r="C34" s="379">
        <f>SUMIF(最終需要額!$H$25:$H$69,A34,最終需要額!G$25:G$69)</f>
        <v>0</v>
      </c>
      <c r="D34" s="130">
        <f>ﾏｰｼﾞﾝ率表!F36</f>
        <v>0</v>
      </c>
      <c r="E34" s="130">
        <f>ﾏｰｼﾞﾝ率表!G36</f>
        <v>0</v>
      </c>
      <c r="F34" s="366">
        <f t="shared" si="3"/>
        <v>0</v>
      </c>
      <c r="G34" s="366">
        <f t="shared" si="4"/>
        <v>0</v>
      </c>
      <c r="H34" s="373">
        <f t="shared" si="2"/>
        <v>0</v>
      </c>
      <c r="I34" s="375" t="s">
        <v>241</v>
      </c>
    </row>
    <row r="35" spans="1:10">
      <c r="A35" s="129" t="s">
        <v>276</v>
      </c>
      <c r="B35" s="104" t="s">
        <v>21</v>
      </c>
      <c r="C35" s="379">
        <f>SUMIF(最終需要額!$H$25:$H$69,A35,最終需要額!G$25:G$69)</f>
        <v>0</v>
      </c>
      <c r="D35" s="130">
        <f>ﾏｰｼﾞﾝ率表!F37</f>
        <v>0</v>
      </c>
      <c r="E35" s="130">
        <f>ﾏｰｼﾞﾝ率表!G37</f>
        <v>1.4445592028322518E-5</v>
      </c>
      <c r="F35" s="366">
        <f t="shared" si="3"/>
        <v>0</v>
      </c>
      <c r="G35" s="366">
        <f t="shared" si="4"/>
        <v>0</v>
      </c>
      <c r="H35" s="373">
        <f t="shared" si="2"/>
        <v>0</v>
      </c>
      <c r="I35" s="375" t="s">
        <v>241</v>
      </c>
    </row>
    <row r="36" spans="1:10">
      <c r="A36" s="129" t="s">
        <v>277</v>
      </c>
      <c r="B36" s="104" t="s">
        <v>375</v>
      </c>
      <c r="C36" s="379">
        <f>SUMIF(最終需要額!$H$25:$H$69,A36,最終需要額!G$25:G$69)</f>
        <v>0</v>
      </c>
      <c r="D36" s="130">
        <f>ﾏｰｼﾞﾝ率表!F38</f>
        <v>0</v>
      </c>
      <c r="E36" s="130">
        <f>ﾏｰｼﾞﾝ率表!G38</f>
        <v>0</v>
      </c>
      <c r="F36" s="366">
        <f t="shared" si="3"/>
        <v>0</v>
      </c>
      <c r="G36" s="366">
        <f t="shared" si="4"/>
        <v>0</v>
      </c>
      <c r="H36" s="373">
        <f t="shared" si="2"/>
        <v>0</v>
      </c>
      <c r="I36" s="375" t="s">
        <v>241</v>
      </c>
    </row>
    <row r="37" spans="1:10">
      <c r="A37" s="129" t="s">
        <v>282</v>
      </c>
      <c r="B37" s="104" t="s">
        <v>413</v>
      </c>
      <c r="C37" s="379">
        <f>SUMIF(最終需要額!$H$25:$H$69,A37,最終需要額!G$25:G$69)</f>
        <v>0</v>
      </c>
      <c r="D37" s="130">
        <f>ﾏｰｼﾞﾝ率表!F39</f>
        <v>0</v>
      </c>
      <c r="E37" s="130">
        <f>ﾏｰｼﾞﾝ率表!G39</f>
        <v>0</v>
      </c>
      <c r="F37" s="366">
        <f t="shared" si="3"/>
        <v>0</v>
      </c>
      <c r="G37" s="366">
        <f t="shared" si="4"/>
        <v>0</v>
      </c>
      <c r="H37" s="373">
        <f t="shared" si="2"/>
        <v>0</v>
      </c>
      <c r="I37" s="375" t="s">
        <v>241</v>
      </c>
    </row>
    <row r="38" spans="1:10">
      <c r="A38" s="129" t="s">
        <v>332</v>
      </c>
      <c r="B38" s="104" t="s">
        <v>22</v>
      </c>
      <c r="C38" s="379">
        <f>SUMIF(最終需要額!$H$25:$H$69,A38,最終需要額!G$25:G$69)</f>
        <v>16</v>
      </c>
      <c r="D38" s="130">
        <f>ﾏｰｼﾞﾝ率表!F40</f>
        <v>0</v>
      </c>
      <c r="E38" s="130">
        <f>ﾏｰｼﾞﾝ率表!G40</f>
        <v>0</v>
      </c>
      <c r="F38" s="366">
        <f t="shared" si="3"/>
        <v>0</v>
      </c>
      <c r="G38" s="366">
        <f t="shared" si="4"/>
        <v>0</v>
      </c>
      <c r="H38" s="373">
        <f t="shared" si="2"/>
        <v>16</v>
      </c>
      <c r="I38" s="375" t="s">
        <v>241</v>
      </c>
    </row>
    <row r="39" spans="1:10">
      <c r="A39" s="129" t="s">
        <v>333</v>
      </c>
      <c r="B39" s="104" t="s">
        <v>23</v>
      </c>
      <c r="C39" s="379">
        <f>SUMIF(最終需要額!$H$25:$H$69,A39,最終需要額!G$25:G$69)</f>
        <v>8</v>
      </c>
      <c r="D39" s="130">
        <f>ﾏｰｼﾞﾝ率表!F41</f>
        <v>1.8063244344790477E-5</v>
      </c>
      <c r="E39" s="130">
        <f>ﾏｰｼﾞﾝ率表!G41</f>
        <v>6.4042411767893516E-6</v>
      </c>
      <c r="F39" s="366">
        <f t="shared" si="3"/>
        <v>1.4450595475832382E-4</v>
      </c>
      <c r="G39" s="366">
        <f t="shared" si="4"/>
        <v>5.1233929414314813E-5</v>
      </c>
      <c r="H39" s="373">
        <f t="shared" si="2"/>
        <v>7.9998042601158268</v>
      </c>
      <c r="I39" s="375" t="s">
        <v>241</v>
      </c>
    </row>
    <row r="40" spans="1:10">
      <c r="A40" s="129" t="s">
        <v>334</v>
      </c>
      <c r="B40" s="104" t="s">
        <v>376</v>
      </c>
      <c r="C40" s="379">
        <f>SUMIF(最終需要額!$H$25:$H$69,A40,最終需要額!G$25:G$69)</f>
        <v>0</v>
      </c>
      <c r="D40" s="130">
        <f>ﾏｰｼﾞﾝ率表!F42</f>
        <v>0</v>
      </c>
      <c r="E40" s="130">
        <f>ﾏｰｼﾞﾝ率表!G42</f>
        <v>0</v>
      </c>
      <c r="F40" s="366">
        <v>0</v>
      </c>
      <c r="G40" s="366">
        <v>0</v>
      </c>
      <c r="H40" s="373">
        <f t="shared" si="2"/>
        <v>0</v>
      </c>
      <c r="I40" s="375" t="s">
        <v>241</v>
      </c>
    </row>
    <row r="41" spans="1:10">
      <c r="A41" s="129" t="s">
        <v>335</v>
      </c>
      <c r="B41" s="104" t="s">
        <v>377</v>
      </c>
      <c r="C41" s="379">
        <f>SUMIF(最終需要額!$H$25:$H$69,A41,最終需要額!G$25:G$69)</f>
        <v>0</v>
      </c>
      <c r="D41" s="130">
        <f>ﾏｰｼﾞﾝ率表!F43</f>
        <v>2.3745062895242985E-2</v>
      </c>
      <c r="E41" s="130">
        <f>ﾏｰｼﾞﾝ率表!G43</f>
        <v>3.0405128280578508E-2</v>
      </c>
      <c r="F41" s="366">
        <f>C41*D41</f>
        <v>0</v>
      </c>
      <c r="G41" s="366">
        <f>C41*E41</f>
        <v>0</v>
      </c>
      <c r="H41" s="373">
        <f t="shared" si="2"/>
        <v>0</v>
      </c>
      <c r="I41" s="375" t="s">
        <v>241</v>
      </c>
    </row>
    <row r="42" spans="1:10">
      <c r="A42" s="117" t="s">
        <v>336</v>
      </c>
      <c r="B42" s="93" t="s">
        <v>278</v>
      </c>
      <c r="C42" s="380">
        <f>SUM(C3:C41)</f>
        <v>223</v>
      </c>
      <c r="D42" s="370"/>
      <c r="E42" s="370"/>
      <c r="F42" s="372">
        <f>SUM(F3:F41)</f>
        <v>24.949403748201753</v>
      </c>
      <c r="G42" s="367">
        <f>SUM(G3:G41)</f>
        <v>17.293840587151685</v>
      </c>
      <c r="H42" s="374">
        <f>SUM(H3:H41)</f>
        <v>223</v>
      </c>
      <c r="I42" s="376" t="s">
        <v>399</v>
      </c>
    </row>
    <row r="43" spans="1:10">
      <c r="A43" s="129">
        <v>59</v>
      </c>
      <c r="B43" s="104" t="s">
        <v>31</v>
      </c>
      <c r="C43" s="379">
        <f>SUMIF(最終需要額!$H$25:$H$69,A43,最終需要額!G$25:G$69)</f>
        <v>4</v>
      </c>
      <c r="H43" s="373">
        <f t="shared" ref="H43:H48" si="5">C43-F43-G43</f>
        <v>4</v>
      </c>
      <c r="I43" s="104"/>
      <c r="J43" s="7"/>
    </row>
    <row r="44" spans="1:10">
      <c r="A44" s="129">
        <v>60</v>
      </c>
      <c r="B44" s="104" t="s">
        <v>40</v>
      </c>
      <c r="C44" s="379">
        <f>SUMIF(最終需要額!$H$25:$H$69,A44,最終需要額!G$25:G$69)</f>
        <v>262</v>
      </c>
      <c r="D44" s="104"/>
      <c r="E44" s="104"/>
      <c r="F44" s="366"/>
      <c r="G44" s="366"/>
      <c r="H44" s="373">
        <f t="shared" si="5"/>
        <v>262</v>
      </c>
      <c r="I44" s="104"/>
      <c r="J44" s="7"/>
    </row>
    <row r="45" spans="1:10">
      <c r="A45" s="129">
        <v>61</v>
      </c>
      <c r="B45" s="104" t="s">
        <v>41</v>
      </c>
      <c r="C45" s="379">
        <f>SUMIF(最終需要額!$H$25:$H$69,A45,最終需要額!G$25:G$69)</f>
        <v>0</v>
      </c>
      <c r="D45" s="104"/>
      <c r="E45" s="104"/>
      <c r="F45" s="366"/>
      <c r="G45" s="366"/>
      <c r="H45" s="373">
        <f t="shared" si="5"/>
        <v>0</v>
      </c>
      <c r="I45" s="104"/>
      <c r="J45" s="7"/>
    </row>
    <row r="46" spans="1:10">
      <c r="A46" s="129">
        <v>62</v>
      </c>
      <c r="B46" s="104" t="s">
        <v>42</v>
      </c>
      <c r="C46" s="379">
        <f>SUMIF(最終需要額!$H$25:$H$69,A46,最終需要額!G$25:G$69)</f>
        <v>7</v>
      </c>
      <c r="D46" s="104"/>
      <c r="E46" s="104"/>
      <c r="F46" s="366"/>
      <c r="G46" s="366"/>
      <c r="H46" s="373">
        <f t="shared" si="5"/>
        <v>7</v>
      </c>
      <c r="I46" s="104"/>
      <c r="J46" s="7"/>
    </row>
    <row r="47" spans="1:10">
      <c r="A47" s="129">
        <v>63</v>
      </c>
      <c r="B47" s="104" t="s">
        <v>283</v>
      </c>
      <c r="C47" s="379">
        <f>SUMIF(最終需要額!$H$25:$H$69,A47,最終需要額!G$25:G$69)</f>
        <v>4</v>
      </c>
      <c r="D47" s="104"/>
      <c r="E47" s="104"/>
      <c r="F47" s="366"/>
      <c r="G47" s="366"/>
      <c r="H47" s="373">
        <f t="shared" si="5"/>
        <v>4</v>
      </c>
      <c r="I47" s="104"/>
      <c r="J47" s="7"/>
    </row>
    <row r="48" spans="1:10">
      <c r="A48" s="129">
        <v>64</v>
      </c>
      <c r="B48" s="104" t="s">
        <v>337</v>
      </c>
      <c r="C48" s="379">
        <f>SUMIF(最終需要額!$H$25:$H$69,A48,最終需要額!G$25:G$69)</f>
        <v>0</v>
      </c>
      <c r="D48" s="104"/>
      <c r="E48" s="104"/>
      <c r="F48" s="366"/>
      <c r="G48" s="366"/>
      <c r="H48" s="373">
        <f t="shared" si="5"/>
        <v>0</v>
      </c>
      <c r="I48" s="104"/>
      <c r="J48" s="7"/>
    </row>
    <row r="49" spans="1:10">
      <c r="A49" s="117">
        <v>65</v>
      </c>
      <c r="B49" s="93" t="s">
        <v>43</v>
      </c>
      <c r="C49" s="380">
        <f>SUM(C43:C48)</f>
        <v>277</v>
      </c>
      <c r="D49" s="93"/>
      <c r="E49" s="93"/>
      <c r="F49" s="368"/>
      <c r="G49" s="368"/>
      <c r="H49" s="374">
        <f>SUM(H43:H48)</f>
        <v>277</v>
      </c>
      <c r="I49" s="104"/>
      <c r="J49" s="7"/>
    </row>
    <row r="50" spans="1:10">
      <c r="A50" s="117">
        <v>66</v>
      </c>
      <c r="B50" s="93" t="s">
        <v>366</v>
      </c>
      <c r="C50" s="380">
        <f>C42+C49</f>
        <v>500</v>
      </c>
      <c r="D50" s="93"/>
      <c r="E50" s="93"/>
      <c r="F50" s="368"/>
      <c r="G50" s="368"/>
      <c r="H50" s="374">
        <f>H49+H42</f>
        <v>500</v>
      </c>
      <c r="I50" s="104"/>
      <c r="J50" s="7"/>
    </row>
    <row r="51" spans="1:10">
      <c r="J51" s="7"/>
    </row>
    <row r="52" spans="1:10">
      <c r="J52" s="7"/>
    </row>
    <row r="53" spans="1:10">
      <c r="J53" s="7"/>
    </row>
    <row r="54" spans="1:10">
      <c r="J54" s="7"/>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44"/>
  <sheetViews>
    <sheetView workbookViewId="0">
      <pane xSplit="2" ySplit="3" topLeftCell="C4" activePane="bottomRight" state="frozen"/>
      <selection pane="topRight" activeCell="C1" sqref="C1"/>
      <selection pane="bottomLeft" activeCell="A4" sqref="A4"/>
      <selection pane="bottomRight" activeCell="B3" sqref="B3"/>
    </sheetView>
  </sheetViews>
  <sheetFormatPr defaultRowHeight="12"/>
  <cols>
    <col min="1" max="1" width="3.125" style="227" customWidth="1"/>
    <col min="2" max="2" width="23.25" style="227" customWidth="1"/>
    <col min="3" max="8" width="10" style="227" customWidth="1"/>
    <col min="9" max="10" width="9" style="227"/>
    <col min="11" max="15" width="11" style="227" customWidth="1"/>
    <col min="16" max="16" width="4" style="227" customWidth="1"/>
    <col min="17" max="17" width="19.375" style="227" customWidth="1"/>
    <col min="18" max="18" width="14.125" style="227" customWidth="1"/>
    <col min="19" max="19" width="15.625" style="227" customWidth="1"/>
    <col min="20" max="20" width="14.125" style="227" customWidth="1"/>
    <col min="21" max="21" width="11.5" style="227" customWidth="1"/>
    <col min="22" max="16384" width="9" style="227"/>
  </cols>
  <sheetData>
    <row r="1" spans="1:21">
      <c r="B1" s="292" t="s">
        <v>166</v>
      </c>
      <c r="E1" s="278" t="s">
        <v>197</v>
      </c>
      <c r="F1" s="278"/>
      <c r="Q1" s="293" t="s">
        <v>198</v>
      </c>
      <c r="T1" s="229"/>
    </row>
    <row r="2" spans="1:21">
      <c r="A2" s="234"/>
      <c r="B2" s="46"/>
      <c r="C2" s="234" t="s">
        <v>60</v>
      </c>
      <c r="D2" s="46"/>
      <c r="E2" s="46"/>
      <c r="F2" s="232"/>
      <c r="G2" s="46" t="s">
        <v>59</v>
      </c>
      <c r="H2" s="46"/>
      <c r="I2" s="46"/>
      <c r="J2" s="46"/>
      <c r="K2" s="346" t="s">
        <v>61</v>
      </c>
      <c r="L2" s="347"/>
      <c r="M2" s="347"/>
      <c r="N2" s="348"/>
      <c r="O2" s="397"/>
      <c r="Q2" s="270"/>
      <c r="R2" s="403" t="s">
        <v>199</v>
      </c>
      <c r="S2" s="283" t="s">
        <v>319</v>
      </c>
      <c r="T2" s="283" t="s">
        <v>200</v>
      </c>
      <c r="U2" s="409" t="s">
        <v>403</v>
      </c>
    </row>
    <row r="3" spans="1:21" ht="48">
      <c r="A3" s="294"/>
      <c r="B3" s="398"/>
      <c r="C3" s="399" t="s">
        <v>29</v>
      </c>
      <c r="D3" s="66" t="s">
        <v>349</v>
      </c>
      <c r="E3" s="66" t="s">
        <v>56</v>
      </c>
      <c r="F3" s="412" t="s">
        <v>402</v>
      </c>
      <c r="G3" s="342" t="s">
        <v>29</v>
      </c>
      <c r="H3" s="342" t="s">
        <v>349</v>
      </c>
      <c r="I3" s="342" t="s">
        <v>56</v>
      </c>
      <c r="J3" s="342" t="s">
        <v>402</v>
      </c>
      <c r="K3" s="413" t="s">
        <v>29</v>
      </c>
      <c r="L3" s="342" t="s">
        <v>319</v>
      </c>
      <c r="M3" s="342" t="s">
        <v>56</v>
      </c>
      <c r="N3" s="412" t="s">
        <v>402</v>
      </c>
      <c r="O3" s="343"/>
      <c r="Q3" s="284"/>
      <c r="R3" s="404" t="s">
        <v>201</v>
      </c>
      <c r="S3" s="285" t="s">
        <v>201</v>
      </c>
      <c r="T3" s="285" t="s">
        <v>202</v>
      </c>
      <c r="U3" s="410" t="s">
        <v>202</v>
      </c>
    </row>
    <row r="4" spans="1:21">
      <c r="A4" s="250" t="s">
        <v>352</v>
      </c>
      <c r="B4" s="229" t="s">
        <v>369</v>
      </c>
      <c r="C4" s="295">
        <f>施設建設費WS!S5</f>
        <v>1.0854238065815844</v>
      </c>
      <c r="D4" s="296">
        <f>施設建設費WS!U5</f>
        <v>0.49066628256748324</v>
      </c>
      <c r="E4" s="252">
        <f>施設建設費WS!W5</f>
        <v>0</v>
      </c>
      <c r="F4" s="287">
        <f>施設建設費WS!Y5</f>
        <v>0</v>
      </c>
      <c r="G4" s="414">
        <f>施設運営費WS簡易!S5</f>
        <v>0.85314989033994648</v>
      </c>
      <c r="H4" s="414">
        <f>施設運営費WS簡易!U5</f>
        <v>0.38566676226157853</v>
      </c>
      <c r="I4" s="326">
        <f>施設運営費WS簡易!W5</f>
        <v>0</v>
      </c>
      <c r="J4" s="326">
        <f>施設運営費WS簡易!Y5</f>
        <v>0</v>
      </c>
      <c r="K4" s="415">
        <f t="shared" ref="K4:K43" si="0">C4+G4</f>
        <v>1.938573696921531</v>
      </c>
      <c r="L4" s="414">
        <f t="shared" ref="L4:L43" si="1">D4+H4</f>
        <v>0.87633304482906182</v>
      </c>
      <c r="M4" s="326">
        <f t="shared" ref="M4:M43" si="2">E4+I4</f>
        <v>0</v>
      </c>
      <c r="N4" s="287">
        <f t="shared" ref="N4:N43" si="3">F4+J4</f>
        <v>0</v>
      </c>
      <c r="O4" s="326"/>
      <c r="Q4" s="286" t="s">
        <v>203</v>
      </c>
      <c r="R4" s="405">
        <f>K43</f>
        <v>2277.410068973435</v>
      </c>
      <c r="S4" s="287">
        <f>L43</f>
        <v>1198.75001274391</v>
      </c>
      <c r="T4" s="287">
        <f>M43</f>
        <v>193</v>
      </c>
      <c r="U4" s="407">
        <f>N43</f>
        <v>160</v>
      </c>
    </row>
    <row r="5" spans="1:21">
      <c r="A5" s="262" t="s">
        <v>353</v>
      </c>
      <c r="B5" s="229" t="s">
        <v>370</v>
      </c>
      <c r="C5" s="295">
        <f>施設建設費WS!S6</f>
        <v>0.19147641834234988</v>
      </c>
      <c r="D5" s="296">
        <f>施設建設費WS!U6</f>
        <v>0.14247221827937168</v>
      </c>
      <c r="E5" s="252">
        <f>施設建設費WS!W6</f>
        <v>0</v>
      </c>
      <c r="F5" s="287">
        <f>施設建設費WS!Y6</f>
        <v>0</v>
      </c>
      <c r="G5" s="414">
        <f>施設運営費WS簡易!S6</f>
        <v>8.2733950474348297E-2</v>
      </c>
      <c r="H5" s="414">
        <f>施設運営費WS簡易!U6</f>
        <v>6.1560005942982575E-2</v>
      </c>
      <c r="I5" s="326">
        <f>施設運営費WS簡易!W6</f>
        <v>0</v>
      </c>
      <c r="J5" s="326">
        <f>施設運営費WS簡易!Y6</f>
        <v>0</v>
      </c>
      <c r="K5" s="415">
        <f t="shared" si="0"/>
        <v>0.27421036881669819</v>
      </c>
      <c r="L5" s="414">
        <f t="shared" si="1"/>
        <v>0.20403222422235426</v>
      </c>
      <c r="M5" s="326">
        <f t="shared" si="2"/>
        <v>0</v>
      </c>
      <c r="N5" s="287">
        <f t="shared" si="3"/>
        <v>0</v>
      </c>
      <c r="O5" s="326"/>
      <c r="Q5" s="286" t="s">
        <v>204</v>
      </c>
      <c r="R5" s="405">
        <f>最終需要額!D11</f>
        <v>1500</v>
      </c>
      <c r="S5" s="287">
        <v>19824916</v>
      </c>
      <c r="T5" s="288" t="s">
        <v>240</v>
      </c>
      <c r="U5" s="411" t="s">
        <v>240</v>
      </c>
    </row>
    <row r="6" spans="1:21">
      <c r="A6" s="262" t="s">
        <v>354</v>
      </c>
      <c r="B6" s="229" t="s">
        <v>371</v>
      </c>
      <c r="C6" s="295">
        <f>施設建設費WS!S7</f>
        <v>0.4342748961140393</v>
      </c>
      <c r="D6" s="296">
        <f>施設建設費WS!U7</f>
        <v>0.22432184703415109</v>
      </c>
      <c r="E6" s="252">
        <f>施設建設費WS!W7</f>
        <v>0</v>
      </c>
      <c r="F6" s="287">
        <f>施設建設費WS!Y7</f>
        <v>0</v>
      </c>
      <c r="G6" s="414">
        <f>施設運営費WS簡易!S7</f>
        <v>0.49738146725642679</v>
      </c>
      <c r="H6" s="414">
        <f>施設運営費WS簡易!U7</f>
        <v>0.25691913213012185</v>
      </c>
      <c r="I6" s="326">
        <f>施設運営費WS簡易!W7</f>
        <v>0</v>
      </c>
      <c r="J6" s="326">
        <f>施設運営費WS簡易!Y7</f>
        <v>0</v>
      </c>
      <c r="K6" s="415">
        <f t="shared" si="0"/>
        <v>0.93165636337046609</v>
      </c>
      <c r="L6" s="414">
        <f t="shared" si="1"/>
        <v>0.48124097916427294</v>
      </c>
      <c r="M6" s="326">
        <f t="shared" si="2"/>
        <v>0</v>
      </c>
      <c r="N6" s="287">
        <f t="shared" si="3"/>
        <v>0</v>
      </c>
      <c r="O6" s="326"/>
      <c r="Q6" s="286" t="s">
        <v>205</v>
      </c>
      <c r="R6" s="406">
        <f>R4/R5</f>
        <v>1.5182733793156233</v>
      </c>
      <c r="S6" s="289">
        <f>S4/S5</f>
        <v>6.0466839443047829E-5</v>
      </c>
      <c r="T6" s="288" t="s">
        <v>240</v>
      </c>
      <c r="U6" s="411" t="s">
        <v>240</v>
      </c>
    </row>
    <row r="7" spans="1:21">
      <c r="A7" s="262" t="s">
        <v>355</v>
      </c>
      <c r="B7" s="229" t="s">
        <v>7</v>
      </c>
      <c r="C7" s="295">
        <f>施設建設費WS!S8</f>
        <v>0.35697887814998869</v>
      </c>
      <c r="D7" s="296">
        <f>施設建設費WS!U8</f>
        <v>0.13860948338784071</v>
      </c>
      <c r="E7" s="252">
        <f>施設建設費WS!W8</f>
        <v>0</v>
      </c>
      <c r="F7" s="287">
        <f>施設建設費WS!Y8</f>
        <v>0</v>
      </c>
      <c r="G7" s="414">
        <f>施設運営費WS簡易!S8</f>
        <v>0.12044080300170594</v>
      </c>
      <c r="H7" s="414">
        <f>施設運営費WS簡易!U8</f>
        <v>4.6765336844015973E-2</v>
      </c>
      <c r="I7" s="326">
        <f>施設運営費WS簡易!W8</f>
        <v>0</v>
      </c>
      <c r="J7" s="326">
        <f>施設運営費WS簡易!Y8</f>
        <v>0</v>
      </c>
      <c r="K7" s="415">
        <f t="shared" si="0"/>
        <v>0.47741968115169464</v>
      </c>
      <c r="L7" s="414">
        <f t="shared" si="1"/>
        <v>0.1853748202318567</v>
      </c>
      <c r="M7" s="326">
        <f t="shared" si="2"/>
        <v>0</v>
      </c>
      <c r="N7" s="287">
        <f t="shared" si="3"/>
        <v>0</v>
      </c>
      <c r="O7" s="326"/>
      <c r="Q7" s="290" t="s">
        <v>173</v>
      </c>
      <c r="R7" s="504" t="s">
        <v>392</v>
      </c>
      <c r="S7" s="505"/>
      <c r="T7" s="291"/>
      <c r="U7" s="408"/>
    </row>
    <row r="8" spans="1:21">
      <c r="A8" s="262" t="s">
        <v>356</v>
      </c>
      <c r="B8" s="229" t="s">
        <v>330</v>
      </c>
      <c r="C8" s="295">
        <f>施設建設費WS!S9</f>
        <v>8.3658243321369028</v>
      </c>
      <c r="D8" s="296">
        <f>施設建設費WS!U9</f>
        <v>2.8010214016429051</v>
      </c>
      <c r="E8" s="252">
        <f>施設建設費WS!W9</f>
        <v>0</v>
      </c>
      <c r="F8" s="287">
        <f>施設建設費WS!Y9</f>
        <v>0</v>
      </c>
      <c r="G8" s="414">
        <f>施設運営費WS簡易!S9</f>
        <v>6.9425334920545563</v>
      </c>
      <c r="H8" s="414">
        <f>施設運営費WS簡易!U9</f>
        <v>2.3244792289225944</v>
      </c>
      <c r="I8" s="326">
        <f>施設運営費WS簡易!W9</f>
        <v>0</v>
      </c>
      <c r="J8" s="326">
        <f>施設運営費WS簡易!Y9</f>
        <v>0</v>
      </c>
      <c r="K8" s="415">
        <f t="shared" si="0"/>
        <v>15.308357824191459</v>
      </c>
      <c r="L8" s="414">
        <f t="shared" si="1"/>
        <v>5.1255006305654991</v>
      </c>
      <c r="M8" s="326">
        <f t="shared" si="2"/>
        <v>0</v>
      </c>
      <c r="N8" s="287">
        <f t="shared" si="3"/>
        <v>0</v>
      </c>
      <c r="O8" s="326"/>
    </row>
    <row r="9" spans="1:21">
      <c r="A9" s="262" t="s">
        <v>357</v>
      </c>
      <c r="B9" s="229" t="s">
        <v>8</v>
      </c>
      <c r="C9" s="295">
        <f>施設建設費WS!S10</f>
        <v>0.6252011521957197</v>
      </c>
      <c r="D9" s="296">
        <f>施設建設費WS!U10</f>
        <v>0.23091738523519537</v>
      </c>
      <c r="E9" s="252">
        <f>施設建設費WS!W10</f>
        <v>0</v>
      </c>
      <c r="F9" s="287">
        <f>施設建設費WS!Y10</f>
        <v>0</v>
      </c>
      <c r="G9" s="414">
        <f>施設運営費WS簡易!S10</f>
        <v>0.35378015053107581</v>
      </c>
      <c r="H9" s="414">
        <f>施設運営費WS簡易!U10</f>
        <v>0.13066832494124303</v>
      </c>
      <c r="I9" s="326">
        <f>施設運営費WS簡易!W10</f>
        <v>0</v>
      </c>
      <c r="J9" s="326">
        <f>施設運営費WS簡易!Y10</f>
        <v>0</v>
      </c>
      <c r="K9" s="415">
        <f t="shared" si="0"/>
        <v>0.97898130272679551</v>
      </c>
      <c r="L9" s="414">
        <f t="shared" si="1"/>
        <v>0.36158571017643837</v>
      </c>
      <c r="M9" s="326">
        <f t="shared" si="2"/>
        <v>0</v>
      </c>
      <c r="N9" s="287">
        <f t="shared" si="3"/>
        <v>0</v>
      </c>
      <c r="O9" s="326"/>
    </row>
    <row r="10" spans="1:21">
      <c r="A10" s="262" t="s">
        <v>358</v>
      </c>
      <c r="B10" s="229" t="s">
        <v>361</v>
      </c>
      <c r="C10" s="295">
        <f>施設建設費WS!S11</f>
        <v>12.703686021731935</v>
      </c>
      <c r="D10" s="296">
        <f>施設建設費WS!U11</f>
        <v>4.1578614557060423</v>
      </c>
      <c r="E10" s="252">
        <f>施設建設費WS!W11</f>
        <v>1</v>
      </c>
      <c r="F10" s="287">
        <f>施設建設費WS!Y11</f>
        <v>0</v>
      </c>
      <c r="G10" s="414">
        <f>施設運営費WS簡易!S11</f>
        <v>1.1755850436498654</v>
      </c>
      <c r="H10" s="414">
        <f>施設運営費WS簡易!U11</f>
        <v>0.38476389707165437</v>
      </c>
      <c r="I10" s="326">
        <f>施設運営費WS簡易!W11</f>
        <v>0</v>
      </c>
      <c r="J10" s="326">
        <f>施設運営費WS簡易!Y11</f>
        <v>0</v>
      </c>
      <c r="K10" s="415">
        <f t="shared" si="0"/>
        <v>13.879271065381801</v>
      </c>
      <c r="L10" s="414">
        <f t="shared" si="1"/>
        <v>4.542625352777697</v>
      </c>
      <c r="M10" s="326">
        <f t="shared" si="2"/>
        <v>1</v>
      </c>
      <c r="N10" s="287">
        <f t="shared" si="3"/>
        <v>0</v>
      </c>
      <c r="O10" s="326"/>
    </row>
    <row r="11" spans="1:21">
      <c r="A11" s="262" t="s">
        <v>359</v>
      </c>
      <c r="B11" s="229" t="s">
        <v>9</v>
      </c>
      <c r="C11" s="295">
        <f>施設建設費WS!S12</f>
        <v>2.2720197000900799</v>
      </c>
      <c r="D11" s="296">
        <f>施設建設費WS!U12</f>
        <v>0.74988940560527539</v>
      </c>
      <c r="E11" s="252">
        <f>施設建設費WS!W12</f>
        <v>0</v>
      </c>
      <c r="F11" s="287">
        <f>施設建設費WS!Y12</f>
        <v>0</v>
      </c>
      <c r="G11" s="414">
        <f>施設運営費WS簡易!S12</f>
        <v>13.757491684063444</v>
      </c>
      <c r="H11" s="414">
        <f>施設運営費WS簡易!U12</f>
        <v>4.5407164652546044</v>
      </c>
      <c r="I11" s="326">
        <f>施設運営費WS簡易!W12</f>
        <v>0</v>
      </c>
      <c r="J11" s="326">
        <f>施設運営費WS簡易!Y12</f>
        <v>0</v>
      </c>
      <c r="K11" s="415">
        <f t="shared" si="0"/>
        <v>16.029511384153523</v>
      </c>
      <c r="L11" s="414">
        <f t="shared" si="1"/>
        <v>5.2906058708598795</v>
      </c>
      <c r="M11" s="326">
        <f t="shared" si="2"/>
        <v>0</v>
      </c>
      <c r="N11" s="287">
        <f t="shared" si="3"/>
        <v>0</v>
      </c>
      <c r="O11" s="326"/>
    </row>
    <row r="12" spans="1:21">
      <c r="A12" s="262" t="s">
        <v>360</v>
      </c>
      <c r="B12" s="229" t="s">
        <v>10</v>
      </c>
      <c r="C12" s="295">
        <f>施設建設費WS!S13</f>
        <v>3.5448700325524607</v>
      </c>
      <c r="D12" s="296">
        <f>施設建設費WS!U13</f>
        <v>0.60570617025396434</v>
      </c>
      <c r="E12" s="252">
        <f>施設建設費WS!W13</f>
        <v>0</v>
      </c>
      <c r="F12" s="287">
        <f>施設建設費WS!Y13</f>
        <v>0</v>
      </c>
      <c r="G12" s="414">
        <f>施設運営費WS簡易!S13</f>
        <v>1.0073942858563414</v>
      </c>
      <c r="H12" s="414">
        <f>施設運営費WS簡易!U13</f>
        <v>0.17213182125676191</v>
      </c>
      <c r="I12" s="326">
        <f>施設運営費WS簡易!W13</f>
        <v>0</v>
      </c>
      <c r="J12" s="326">
        <f>施設運営費WS簡易!Y13</f>
        <v>0</v>
      </c>
      <c r="K12" s="415">
        <f t="shared" si="0"/>
        <v>4.5522643184088025</v>
      </c>
      <c r="L12" s="414">
        <f t="shared" si="1"/>
        <v>0.7778379915107263</v>
      </c>
      <c r="M12" s="326">
        <f t="shared" si="2"/>
        <v>0</v>
      </c>
      <c r="N12" s="287">
        <f t="shared" si="3"/>
        <v>0</v>
      </c>
      <c r="O12" s="326"/>
    </row>
    <row r="13" spans="1:21">
      <c r="A13" s="262" t="s">
        <v>253</v>
      </c>
      <c r="B13" s="229" t="s">
        <v>410</v>
      </c>
      <c r="C13" s="295">
        <f>施設建設費WS!S14</f>
        <v>3.5495446950546521</v>
      </c>
      <c r="D13" s="296">
        <f>施設建設費WS!U14</f>
        <v>1.3131595280030295</v>
      </c>
      <c r="E13" s="252">
        <f>施設建設費WS!W14</f>
        <v>0</v>
      </c>
      <c r="F13" s="287">
        <f>施設建設費WS!Y14</f>
        <v>0</v>
      </c>
      <c r="G13" s="414">
        <f>施設運営費WS簡易!S14</f>
        <v>0.69589361403063665</v>
      </c>
      <c r="H13" s="414">
        <f>施設運営費WS簡易!U14</f>
        <v>0.25744691453356194</v>
      </c>
      <c r="I13" s="326">
        <f>施設運営費WS簡易!W14</f>
        <v>0</v>
      </c>
      <c r="J13" s="326">
        <f>施設運営費WS簡易!Y14</f>
        <v>0</v>
      </c>
      <c r="K13" s="415">
        <f t="shared" si="0"/>
        <v>4.245438309085289</v>
      </c>
      <c r="L13" s="414">
        <f t="shared" si="1"/>
        <v>1.5706064425365915</v>
      </c>
      <c r="M13" s="326">
        <f t="shared" si="2"/>
        <v>0</v>
      </c>
      <c r="N13" s="287">
        <f t="shared" si="3"/>
        <v>0</v>
      </c>
      <c r="O13" s="326"/>
    </row>
    <row r="14" spans="1:21">
      <c r="A14" s="262" t="s">
        <v>254</v>
      </c>
      <c r="B14" s="229" t="s">
        <v>11</v>
      </c>
      <c r="C14" s="295">
        <f>施設建設費WS!S15</f>
        <v>16.971546813734363</v>
      </c>
      <c r="D14" s="296">
        <f>施設建設費WS!U15</f>
        <v>7.8663311368649378</v>
      </c>
      <c r="E14" s="252">
        <f>施設建設費WS!W15</f>
        <v>1</v>
      </c>
      <c r="F14" s="287">
        <f>施設建設費WS!Y15</f>
        <v>1</v>
      </c>
      <c r="G14" s="414">
        <f>施設運営費WS簡易!S15</f>
        <v>0.29496965912939432</v>
      </c>
      <c r="H14" s="414">
        <f>施設運営費WS簡易!U15</f>
        <v>0.13671877051078493</v>
      </c>
      <c r="I14" s="326">
        <f>施設運営費WS簡易!W15</f>
        <v>0</v>
      </c>
      <c r="J14" s="326">
        <f>施設運営費WS簡易!Y15</f>
        <v>0</v>
      </c>
      <c r="K14" s="415">
        <f t="shared" si="0"/>
        <v>17.266516472863756</v>
      </c>
      <c r="L14" s="414">
        <f t="shared" si="1"/>
        <v>8.003049907375722</v>
      </c>
      <c r="M14" s="326">
        <f t="shared" si="2"/>
        <v>1</v>
      </c>
      <c r="N14" s="287">
        <f t="shared" si="3"/>
        <v>1</v>
      </c>
      <c r="O14" s="326"/>
    </row>
    <row r="15" spans="1:21">
      <c r="A15" s="262" t="s">
        <v>255</v>
      </c>
      <c r="B15" s="229" t="s">
        <v>12</v>
      </c>
      <c r="C15" s="295">
        <f>施設建設費WS!S16</f>
        <v>14.171071109185849</v>
      </c>
      <c r="D15" s="296">
        <f>施設建設費WS!U16</f>
        <v>2.5005532153942065</v>
      </c>
      <c r="E15" s="252">
        <f>施設建設費WS!W16</f>
        <v>0</v>
      </c>
      <c r="F15" s="287">
        <f>施設建設費WS!Y16</f>
        <v>0</v>
      </c>
      <c r="G15" s="414">
        <f>施設運営費WS簡易!S16</f>
        <v>0.15008848708613007</v>
      </c>
      <c r="H15" s="414">
        <f>施設運営費WS簡易!U16</f>
        <v>2.6483830762347803E-2</v>
      </c>
      <c r="I15" s="326">
        <f>施設運営費WS簡易!W16</f>
        <v>0</v>
      </c>
      <c r="J15" s="326">
        <f>施設運営費WS簡易!Y16</f>
        <v>0</v>
      </c>
      <c r="K15" s="415">
        <f t="shared" si="0"/>
        <v>14.321159596271979</v>
      </c>
      <c r="L15" s="414">
        <f t="shared" si="1"/>
        <v>2.5270370461565541</v>
      </c>
      <c r="M15" s="326">
        <f t="shared" si="2"/>
        <v>0</v>
      </c>
      <c r="N15" s="287">
        <f t="shared" si="3"/>
        <v>0</v>
      </c>
      <c r="O15" s="326"/>
    </row>
    <row r="16" spans="1:21">
      <c r="A16" s="262" t="s">
        <v>256</v>
      </c>
      <c r="B16" s="229" t="s">
        <v>13</v>
      </c>
      <c r="C16" s="295">
        <f>施設建設費WS!S17</f>
        <v>1.4359965939080801</v>
      </c>
      <c r="D16" s="296">
        <f>施設建設費WS!U17</f>
        <v>0.35522619400934363</v>
      </c>
      <c r="E16" s="252">
        <f>施設建設費WS!W17</f>
        <v>0</v>
      </c>
      <c r="F16" s="287">
        <f>施設建設費WS!Y17</f>
        <v>0</v>
      </c>
      <c r="G16" s="414">
        <f>施設運営費WS簡易!S17</f>
        <v>0.14592967746747199</v>
      </c>
      <c r="H16" s="414">
        <f>施設運営費WS簡易!U17</f>
        <v>3.6099002002994554E-2</v>
      </c>
      <c r="I16" s="326">
        <f>施設運営費WS簡易!W17</f>
        <v>0</v>
      </c>
      <c r="J16" s="326">
        <f>施設運営費WS簡易!Y17</f>
        <v>0</v>
      </c>
      <c r="K16" s="415">
        <f t="shared" si="0"/>
        <v>1.581926271375552</v>
      </c>
      <c r="L16" s="414">
        <f t="shared" si="1"/>
        <v>0.39132519601233817</v>
      </c>
      <c r="M16" s="326">
        <f t="shared" si="2"/>
        <v>0</v>
      </c>
      <c r="N16" s="287">
        <f t="shared" si="3"/>
        <v>0</v>
      </c>
      <c r="O16" s="326"/>
    </row>
    <row r="17" spans="1:15">
      <c r="A17" s="262" t="s">
        <v>257</v>
      </c>
      <c r="B17" s="229" t="s">
        <v>14</v>
      </c>
      <c r="C17" s="295">
        <f>施設建設費WS!S18</f>
        <v>26.086294778287062</v>
      </c>
      <c r="D17" s="296">
        <f>施設建設費WS!U18</f>
        <v>11.090637667484662</v>
      </c>
      <c r="E17" s="252">
        <f>施設建設費WS!W18</f>
        <v>2</v>
      </c>
      <c r="F17" s="287">
        <f>施設建設費WS!Y18</f>
        <v>1</v>
      </c>
      <c r="G17" s="414">
        <f>施設運営費WS簡易!S18</f>
        <v>0.34958700367306317</v>
      </c>
      <c r="H17" s="414">
        <f>施設運営費WS簡易!U18</f>
        <v>0.14862757719914732</v>
      </c>
      <c r="I17" s="326">
        <f>施設運営費WS簡易!W18</f>
        <v>0</v>
      </c>
      <c r="J17" s="326">
        <f>施設運営費WS簡易!Y18</f>
        <v>0</v>
      </c>
      <c r="K17" s="415">
        <f t="shared" si="0"/>
        <v>26.435881781960124</v>
      </c>
      <c r="L17" s="414">
        <f t="shared" si="1"/>
        <v>11.239265244683809</v>
      </c>
      <c r="M17" s="326">
        <f t="shared" si="2"/>
        <v>2</v>
      </c>
      <c r="N17" s="287">
        <f t="shared" si="3"/>
        <v>1</v>
      </c>
      <c r="O17" s="326"/>
    </row>
    <row r="18" spans="1:15">
      <c r="A18" s="262" t="s">
        <v>258</v>
      </c>
      <c r="B18" s="229" t="s">
        <v>362</v>
      </c>
      <c r="C18" s="295">
        <f>施設建設費WS!S19</f>
        <v>1.8156215119334271</v>
      </c>
      <c r="D18" s="296">
        <f>施設建設費WS!U19</f>
        <v>0.76102873482204292</v>
      </c>
      <c r="E18" s="252">
        <f>施設建設費WS!W19</f>
        <v>0</v>
      </c>
      <c r="F18" s="287">
        <f>施設建設費WS!Y19</f>
        <v>0</v>
      </c>
      <c r="G18" s="414">
        <f>施設運営費WS簡易!S19</f>
        <v>0.14351308550571154</v>
      </c>
      <c r="H18" s="414">
        <f>施設運営費WS簡易!U19</f>
        <v>6.01543775368222E-2</v>
      </c>
      <c r="I18" s="326">
        <f>施設運営費WS簡易!W19</f>
        <v>0</v>
      </c>
      <c r="J18" s="326">
        <f>施設運営費WS簡易!Y19</f>
        <v>0</v>
      </c>
      <c r="K18" s="415">
        <f t="shared" si="0"/>
        <v>1.9591345974391388</v>
      </c>
      <c r="L18" s="414">
        <f t="shared" si="1"/>
        <v>0.8211831123588651</v>
      </c>
      <c r="M18" s="326">
        <f t="shared" si="2"/>
        <v>0</v>
      </c>
      <c r="N18" s="287">
        <f t="shared" si="3"/>
        <v>0</v>
      </c>
      <c r="O18" s="326"/>
    </row>
    <row r="19" spans="1:15">
      <c r="A19" s="262" t="s">
        <v>259</v>
      </c>
      <c r="B19" s="229" t="s">
        <v>363</v>
      </c>
      <c r="C19" s="295">
        <f>施設建設費WS!S20</f>
        <v>0.46612934776838966</v>
      </c>
      <c r="D19" s="296">
        <f>施設建設費WS!U20</f>
        <v>0.1980056646340918</v>
      </c>
      <c r="E19" s="252">
        <f>施設建設費WS!W20</f>
        <v>0</v>
      </c>
      <c r="F19" s="287">
        <f>施設建設費WS!Y20</f>
        <v>0</v>
      </c>
      <c r="G19" s="414">
        <f>施設運営費WS簡易!S20</f>
        <v>0.14313687015051768</v>
      </c>
      <c r="H19" s="414">
        <f>施設運営費WS簡易!U20</f>
        <v>6.0802674715687448E-2</v>
      </c>
      <c r="I19" s="326">
        <f>施設運営費WS簡易!W20</f>
        <v>0</v>
      </c>
      <c r="J19" s="326">
        <f>施設運営費WS簡易!Y20</f>
        <v>0</v>
      </c>
      <c r="K19" s="415">
        <f t="shared" si="0"/>
        <v>0.60926621791890734</v>
      </c>
      <c r="L19" s="414">
        <f t="shared" si="1"/>
        <v>0.25880833934977926</v>
      </c>
      <c r="M19" s="326">
        <f t="shared" si="2"/>
        <v>0</v>
      </c>
      <c r="N19" s="287">
        <f t="shared" si="3"/>
        <v>0</v>
      </c>
      <c r="O19" s="326"/>
    </row>
    <row r="20" spans="1:15">
      <c r="A20" s="262" t="s">
        <v>260</v>
      </c>
      <c r="B20" s="229" t="s">
        <v>364</v>
      </c>
      <c r="C20" s="295">
        <f>施設建設費WS!S21</f>
        <v>0.76516306602201567</v>
      </c>
      <c r="D20" s="296">
        <f>施設建設費WS!U21</f>
        <v>0.2780731860960895</v>
      </c>
      <c r="E20" s="252">
        <f>施設建設費WS!W21</f>
        <v>0</v>
      </c>
      <c r="F20" s="287">
        <f>施設建設費WS!Y21</f>
        <v>0</v>
      </c>
      <c r="G20" s="414">
        <f>施設運営費WS簡易!S21</f>
        <v>3.0066822872265795</v>
      </c>
      <c r="H20" s="414">
        <f>施設運営費WS簡易!U21</f>
        <v>1.0926791429367249</v>
      </c>
      <c r="I20" s="326">
        <f>施設運営費WS簡易!W21</f>
        <v>0</v>
      </c>
      <c r="J20" s="326">
        <f>施設運営費WS簡易!Y21</f>
        <v>0</v>
      </c>
      <c r="K20" s="415">
        <f t="shared" si="0"/>
        <v>3.7718453532485952</v>
      </c>
      <c r="L20" s="414">
        <f t="shared" si="1"/>
        <v>1.3707523290328143</v>
      </c>
      <c r="M20" s="326">
        <f t="shared" si="2"/>
        <v>0</v>
      </c>
      <c r="N20" s="287">
        <f t="shared" si="3"/>
        <v>0</v>
      </c>
      <c r="O20" s="326"/>
    </row>
    <row r="21" spans="1:15">
      <c r="A21" s="262" t="s">
        <v>261</v>
      </c>
      <c r="B21" s="229" t="s">
        <v>372</v>
      </c>
      <c r="C21" s="295">
        <f>施設建設費WS!S22</f>
        <v>0.47991200821394159</v>
      </c>
      <c r="D21" s="296">
        <f>施設建設費WS!U22</f>
        <v>0.1674552148063809</v>
      </c>
      <c r="E21" s="252">
        <f>施設建設費WS!W22</f>
        <v>0</v>
      </c>
      <c r="F21" s="287">
        <f>施設建設費WS!Y22</f>
        <v>0</v>
      </c>
      <c r="G21" s="414">
        <f>施設運営費WS簡易!S22</f>
        <v>0.1911787952778401</v>
      </c>
      <c r="H21" s="414">
        <f>施設運営費WS簡易!U22</f>
        <v>6.6707824938200447E-2</v>
      </c>
      <c r="I21" s="326">
        <f>施設運営費WS簡易!W22</f>
        <v>0</v>
      </c>
      <c r="J21" s="326">
        <f>施設運営費WS簡易!Y22</f>
        <v>0</v>
      </c>
      <c r="K21" s="415">
        <f t="shared" si="0"/>
        <v>0.67109080349178174</v>
      </c>
      <c r="L21" s="414">
        <f t="shared" si="1"/>
        <v>0.23416303974458136</v>
      </c>
      <c r="M21" s="326">
        <f t="shared" si="2"/>
        <v>0</v>
      </c>
      <c r="N21" s="287">
        <f t="shared" si="3"/>
        <v>0</v>
      </c>
      <c r="O21" s="326"/>
    </row>
    <row r="22" spans="1:15">
      <c r="A22" s="262" t="s">
        <v>262</v>
      </c>
      <c r="B22" s="229" t="s">
        <v>15</v>
      </c>
      <c r="C22" s="295">
        <f>施設建設費WS!S23</f>
        <v>3.9316904233282699</v>
      </c>
      <c r="D22" s="296">
        <f>施設建設費WS!U23</f>
        <v>1.3436985677773217</v>
      </c>
      <c r="E22" s="252">
        <f>施設建設費WS!W23</f>
        <v>0</v>
      </c>
      <c r="F22" s="287">
        <f>施設建設費WS!Y23</f>
        <v>0</v>
      </c>
      <c r="G22" s="414">
        <f>施設運営費WS簡易!S23</f>
        <v>0.78984298674022635</v>
      </c>
      <c r="H22" s="414">
        <f>施設運営費WS簡易!U23</f>
        <v>0.26993755249768092</v>
      </c>
      <c r="I22" s="326">
        <f>施設運営費WS簡易!W23</f>
        <v>0</v>
      </c>
      <c r="J22" s="326">
        <f>施設運営費WS簡易!Y23</f>
        <v>0</v>
      </c>
      <c r="K22" s="415">
        <f t="shared" si="0"/>
        <v>4.7215334100684965</v>
      </c>
      <c r="L22" s="414">
        <f t="shared" si="1"/>
        <v>1.6136361202750025</v>
      </c>
      <c r="M22" s="326">
        <f t="shared" si="2"/>
        <v>0</v>
      </c>
      <c r="N22" s="287">
        <f t="shared" si="3"/>
        <v>0</v>
      </c>
      <c r="O22" s="326"/>
    </row>
    <row r="23" spans="1:15">
      <c r="A23" s="262" t="s">
        <v>263</v>
      </c>
      <c r="B23" s="229" t="s">
        <v>473</v>
      </c>
      <c r="C23" s="295">
        <f>施設建設費WS!S24</f>
        <v>1.0834013517145782</v>
      </c>
      <c r="D23" s="296">
        <f>施設建設費WS!U24</f>
        <v>0.36341640829675481</v>
      </c>
      <c r="E23" s="252">
        <f>施設建設費WS!W24</f>
        <v>0</v>
      </c>
      <c r="F23" s="287">
        <f>施設建設費WS!Y24</f>
        <v>0</v>
      </c>
      <c r="G23" s="414">
        <f>施設運営費WS簡易!S24</f>
        <v>0.45106182155291652</v>
      </c>
      <c r="H23" s="414">
        <f>施設運営費WS簡易!U24</f>
        <v>0.1513042852024595</v>
      </c>
      <c r="I23" s="326">
        <f>施設運営費WS簡易!W24</f>
        <v>0</v>
      </c>
      <c r="J23" s="326">
        <f>施設運営費WS簡易!Y24</f>
        <v>0</v>
      </c>
      <c r="K23" s="415">
        <f t="shared" si="0"/>
        <v>1.5344631732674947</v>
      </c>
      <c r="L23" s="414">
        <f t="shared" si="1"/>
        <v>0.51472069349921434</v>
      </c>
      <c r="M23" s="326">
        <f t="shared" si="2"/>
        <v>0</v>
      </c>
      <c r="N23" s="287">
        <f t="shared" si="3"/>
        <v>0</v>
      </c>
      <c r="O23" s="326"/>
    </row>
    <row r="24" spans="1:15">
      <c r="A24" s="262" t="s">
        <v>264</v>
      </c>
      <c r="B24" s="229" t="s">
        <v>307</v>
      </c>
      <c r="C24" s="295">
        <f>施設建設費WS!S25</f>
        <v>1.1840946071058398</v>
      </c>
      <c r="D24" s="296">
        <f>施設建設費WS!U25</f>
        <v>0.36391598478133241</v>
      </c>
      <c r="E24" s="252">
        <f>施設建設費WS!W25</f>
        <v>0</v>
      </c>
      <c r="F24" s="287">
        <f>施設建設費WS!Y25</f>
        <v>0</v>
      </c>
      <c r="G24" s="414">
        <f>施設運営費WS簡易!S25</f>
        <v>0.58231494476826906</v>
      </c>
      <c r="H24" s="414">
        <f>施設運営費WS簡易!U25</f>
        <v>0.1789668792565407</v>
      </c>
      <c r="I24" s="326">
        <f>施設運営費WS簡易!W25</f>
        <v>0</v>
      </c>
      <c r="J24" s="326">
        <f>施設運営費WS簡易!Y25</f>
        <v>0</v>
      </c>
      <c r="K24" s="415">
        <f t="shared" si="0"/>
        <v>1.766409551874109</v>
      </c>
      <c r="L24" s="414">
        <f t="shared" si="1"/>
        <v>0.54288286403787311</v>
      </c>
      <c r="M24" s="326">
        <f t="shared" si="2"/>
        <v>0</v>
      </c>
      <c r="N24" s="287">
        <f t="shared" si="3"/>
        <v>0</v>
      </c>
      <c r="O24" s="326"/>
    </row>
    <row r="25" spans="1:15">
      <c r="A25" s="262" t="s">
        <v>265</v>
      </c>
      <c r="B25" s="229" t="s">
        <v>16</v>
      </c>
      <c r="C25" s="295">
        <f>施設建設費WS!S26</f>
        <v>2.1919875012931835</v>
      </c>
      <c r="D25" s="296">
        <f>施設建設費WS!U26</f>
        <v>0.88522802423079794</v>
      </c>
      <c r="E25" s="252">
        <f>施設建設費WS!W26</f>
        <v>0</v>
      </c>
      <c r="F25" s="287">
        <f>施設建設費WS!Y26</f>
        <v>0</v>
      </c>
      <c r="G25" s="414">
        <f>施設運営費WS簡易!S26</f>
        <v>1.2652295335131316</v>
      </c>
      <c r="H25" s="414">
        <f>施設運営費WS簡易!U26</f>
        <v>0.51095940989148858</v>
      </c>
      <c r="I25" s="326">
        <f>施設運営費WS簡易!W26</f>
        <v>0</v>
      </c>
      <c r="J25" s="326">
        <f>施設運営費WS簡易!Y26</f>
        <v>0</v>
      </c>
      <c r="K25" s="415">
        <f t="shared" si="0"/>
        <v>3.4572170348063151</v>
      </c>
      <c r="L25" s="414">
        <f t="shared" si="1"/>
        <v>1.3961874341222864</v>
      </c>
      <c r="M25" s="326">
        <f t="shared" si="2"/>
        <v>0</v>
      </c>
      <c r="N25" s="287">
        <f t="shared" si="3"/>
        <v>0</v>
      </c>
      <c r="O25" s="326"/>
    </row>
    <row r="26" spans="1:15">
      <c r="A26" s="262" t="s">
        <v>266</v>
      </c>
      <c r="B26" s="229" t="s">
        <v>17</v>
      </c>
      <c r="C26" s="295">
        <f>施設建設費WS!S27</f>
        <v>1003.0806057350648</v>
      </c>
      <c r="D26" s="296">
        <f>施設建設費WS!U27</f>
        <v>444.73013738450589</v>
      </c>
      <c r="E26" s="252">
        <f>施設建設費WS!W27</f>
        <v>87</v>
      </c>
      <c r="F26" s="287">
        <f>施設建設費WS!Y27</f>
        <v>66</v>
      </c>
      <c r="G26" s="414">
        <f>施設運営費WS簡易!S27</f>
        <v>2.5026536990106014</v>
      </c>
      <c r="H26" s="414">
        <f>施設運営費WS簡易!U27</f>
        <v>1.1095873223181383</v>
      </c>
      <c r="I26" s="326">
        <f>施設運営費WS簡易!W27</f>
        <v>0</v>
      </c>
      <c r="J26" s="326">
        <f>施設運営費WS簡易!Y27</f>
        <v>0</v>
      </c>
      <c r="K26" s="415">
        <f t="shared" si="0"/>
        <v>1005.5832594340753</v>
      </c>
      <c r="L26" s="414">
        <f t="shared" si="1"/>
        <v>445.83972470682403</v>
      </c>
      <c r="M26" s="326">
        <f t="shared" si="2"/>
        <v>87</v>
      </c>
      <c r="N26" s="287">
        <f t="shared" si="3"/>
        <v>66</v>
      </c>
      <c r="O26" s="326"/>
    </row>
    <row r="27" spans="1:15">
      <c r="A27" s="262" t="s">
        <v>267</v>
      </c>
      <c r="B27" s="229" t="s">
        <v>308</v>
      </c>
      <c r="C27" s="295">
        <f>施設建設費WS!S28</f>
        <v>18.240152129639618</v>
      </c>
      <c r="D27" s="296">
        <f>施設建設費WS!U28</f>
        <v>5.6247015460206384</v>
      </c>
      <c r="E27" s="252">
        <f>施設建設費WS!W28</f>
        <v>0</v>
      </c>
      <c r="F27" s="287">
        <f>施設建設費WS!Y28</f>
        <v>0</v>
      </c>
      <c r="G27" s="414">
        <f>施設運営費WS簡易!S28</f>
        <v>14.410518260782563</v>
      </c>
      <c r="H27" s="414">
        <f>施設運営費WS簡易!U28</f>
        <v>4.4437603241625911</v>
      </c>
      <c r="I27" s="326">
        <f>施設運営費WS簡易!W28</f>
        <v>0</v>
      </c>
      <c r="J27" s="326">
        <f>施設運営費WS簡易!Y28</f>
        <v>0</v>
      </c>
      <c r="K27" s="415">
        <f t="shared" si="0"/>
        <v>32.650670390422178</v>
      </c>
      <c r="L27" s="414">
        <f t="shared" si="1"/>
        <v>10.06846187018323</v>
      </c>
      <c r="M27" s="326">
        <f t="shared" si="2"/>
        <v>0</v>
      </c>
      <c r="N27" s="287">
        <f t="shared" si="3"/>
        <v>0</v>
      </c>
      <c r="O27" s="326"/>
    </row>
    <row r="28" spans="1:15">
      <c r="A28" s="262" t="s">
        <v>268</v>
      </c>
      <c r="B28" s="229" t="s">
        <v>365</v>
      </c>
      <c r="C28" s="295">
        <f>施設建設費WS!S29</f>
        <v>4.0831390287319511</v>
      </c>
      <c r="D28" s="296">
        <f>施設建設費WS!U29</f>
        <v>1.9182926331470715</v>
      </c>
      <c r="E28" s="252">
        <f>施設建設費WS!W29</f>
        <v>0</v>
      </c>
      <c r="F28" s="287">
        <f>施設建設費WS!Y29</f>
        <v>0</v>
      </c>
      <c r="G28" s="414">
        <f>施設運営費WS簡易!S29</f>
        <v>4.6135616680795923</v>
      </c>
      <c r="H28" s="414">
        <f>施設運営費WS簡易!U29</f>
        <v>2.1674895951792461</v>
      </c>
      <c r="I28" s="326">
        <f>施設運営費WS簡易!W29</f>
        <v>0</v>
      </c>
      <c r="J28" s="326">
        <f>施設運営費WS簡易!Y29</f>
        <v>0</v>
      </c>
      <c r="K28" s="415">
        <f t="shared" si="0"/>
        <v>8.6967006968115435</v>
      </c>
      <c r="L28" s="414">
        <f t="shared" si="1"/>
        <v>4.0857822283263179</v>
      </c>
      <c r="M28" s="326">
        <f t="shared" si="2"/>
        <v>0</v>
      </c>
      <c r="N28" s="287">
        <f t="shared" si="3"/>
        <v>0</v>
      </c>
      <c r="O28" s="326"/>
    </row>
    <row r="29" spans="1:15">
      <c r="A29" s="262" t="s">
        <v>269</v>
      </c>
      <c r="B29" s="229" t="s">
        <v>373</v>
      </c>
      <c r="C29" s="295">
        <f>施設建設費WS!S30</f>
        <v>3.4334825602296188</v>
      </c>
      <c r="D29" s="296">
        <f>施設建設費WS!U30</f>
        <v>2.1073149723502631</v>
      </c>
      <c r="E29" s="252">
        <f>施設建設費WS!W30</f>
        <v>0</v>
      </c>
      <c r="F29" s="287">
        <f>施設建設費WS!Y30</f>
        <v>0</v>
      </c>
      <c r="G29" s="414">
        <f>施設運営費WS簡易!S30</f>
        <v>2.7726308735980472</v>
      </c>
      <c r="H29" s="414">
        <f>施設運営費WS簡易!U30</f>
        <v>1.7017143527716097</v>
      </c>
      <c r="I29" s="326">
        <f>施設運営費WS簡易!W30</f>
        <v>0</v>
      </c>
      <c r="J29" s="326">
        <f>施設運営費WS簡易!Y30</f>
        <v>0</v>
      </c>
      <c r="K29" s="415">
        <f t="shared" si="0"/>
        <v>6.2061134338276656</v>
      </c>
      <c r="L29" s="414">
        <f t="shared" si="1"/>
        <v>3.8090293251218728</v>
      </c>
      <c r="M29" s="326">
        <f t="shared" si="2"/>
        <v>0</v>
      </c>
      <c r="N29" s="287">
        <f t="shared" si="3"/>
        <v>0</v>
      </c>
      <c r="O29" s="326"/>
    </row>
    <row r="30" spans="1:15">
      <c r="A30" s="262" t="s">
        <v>270</v>
      </c>
      <c r="B30" s="229" t="s">
        <v>374</v>
      </c>
      <c r="C30" s="295">
        <f>施設建設費WS!S31</f>
        <v>52.328906566784738</v>
      </c>
      <c r="D30" s="296">
        <f>施設建設費WS!U31</f>
        <v>34.690684645674409</v>
      </c>
      <c r="E30" s="252">
        <f>施設建設費WS!W31</f>
        <v>8</v>
      </c>
      <c r="F30" s="287">
        <f>施設建設費WS!Y31</f>
        <v>8</v>
      </c>
      <c r="G30" s="414">
        <f>施設運営費WS簡易!S31</f>
        <v>28.587903555528499</v>
      </c>
      <c r="H30" s="414">
        <f>施設運営費WS簡易!U31</f>
        <v>18.951933300194096</v>
      </c>
      <c r="I30" s="326">
        <f>施設運営費WS簡易!W31</f>
        <v>5</v>
      </c>
      <c r="J30" s="326">
        <f>施設運営費WS簡易!Y31</f>
        <v>4</v>
      </c>
      <c r="K30" s="415">
        <f t="shared" si="0"/>
        <v>80.916810122313237</v>
      </c>
      <c r="L30" s="414">
        <f t="shared" si="1"/>
        <v>53.642617945868508</v>
      </c>
      <c r="M30" s="326">
        <f t="shared" si="2"/>
        <v>13</v>
      </c>
      <c r="N30" s="287">
        <f t="shared" si="3"/>
        <v>12</v>
      </c>
      <c r="O30" s="326"/>
    </row>
    <row r="31" spans="1:15">
      <c r="A31" s="262" t="s">
        <v>271</v>
      </c>
      <c r="B31" s="229" t="s">
        <v>18</v>
      </c>
      <c r="C31" s="295">
        <f>施設建設費WS!S32</f>
        <v>33.838171397719492</v>
      </c>
      <c r="D31" s="296">
        <f>施設建設費WS!U32</f>
        <v>21.82923694265995</v>
      </c>
      <c r="E31" s="252">
        <f>施設建設費WS!W32</f>
        <v>2</v>
      </c>
      <c r="F31" s="287">
        <f>施設建設費WS!Y32</f>
        <v>1</v>
      </c>
      <c r="G31" s="414">
        <f>施設運営費WS簡易!S32</f>
        <v>17.781692925044474</v>
      </c>
      <c r="H31" s="414">
        <f>施設運営費WS簡易!U32</f>
        <v>11.471092321749273</v>
      </c>
      <c r="I31" s="326">
        <f>施設運営費WS簡易!W32</f>
        <v>1</v>
      </c>
      <c r="J31" s="326">
        <f>施設運営費WS簡易!Y32</f>
        <v>1</v>
      </c>
      <c r="K31" s="415">
        <f t="shared" si="0"/>
        <v>51.619864322763966</v>
      </c>
      <c r="L31" s="414">
        <f t="shared" si="1"/>
        <v>33.300329264409221</v>
      </c>
      <c r="M31" s="326">
        <f t="shared" si="2"/>
        <v>3</v>
      </c>
      <c r="N31" s="287">
        <f t="shared" si="3"/>
        <v>2</v>
      </c>
      <c r="O31" s="326"/>
    </row>
    <row r="32" spans="1:15">
      <c r="A32" s="262" t="s">
        <v>272</v>
      </c>
      <c r="B32" s="229" t="s">
        <v>19</v>
      </c>
      <c r="C32" s="295">
        <f>施設建設費WS!S33</f>
        <v>76.354718033887792</v>
      </c>
      <c r="D32" s="296">
        <f>施設建設費WS!U33</f>
        <v>64.197601469134298</v>
      </c>
      <c r="E32" s="252">
        <f>施設建設費WS!W33</f>
        <v>1</v>
      </c>
      <c r="F32" s="287">
        <f>施設建設費WS!Y33</f>
        <v>1</v>
      </c>
      <c r="G32" s="414">
        <f>施設運営費WS簡易!S33</f>
        <v>54.610289329469019</v>
      </c>
      <c r="H32" s="414">
        <f>施設運営費WS簡易!U33</f>
        <v>45.915297453281163</v>
      </c>
      <c r="I32" s="326">
        <f>施設運営費WS簡易!W33</f>
        <v>1</v>
      </c>
      <c r="J32" s="326">
        <f>施設運営費WS簡易!Y33</f>
        <v>1</v>
      </c>
      <c r="K32" s="415">
        <f t="shared" si="0"/>
        <v>130.96500736335682</v>
      </c>
      <c r="L32" s="414">
        <f t="shared" si="1"/>
        <v>110.11289892241547</v>
      </c>
      <c r="M32" s="326">
        <f t="shared" si="2"/>
        <v>2</v>
      </c>
      <c r="N32" s="287">
        <f t="shared" si="3"/>
        <v>2</v>
      </c>
      <c r="O32" s="326"/>
    </row>
    <row r="33" spans="1:15">
      <c r="A33" s="262" t="s">
        <v>273</v>
      </c>
      <c r="B33" s="229" t="s">
        <v>412</v>
      </c>
      <c r="C33" s="295">
        <f>施設建設費WS!S34</f>
        <v>31.08830107219644</v>
      </c>
      <c r="D33" s="296">
        <f>施設建設費WS!U34</f>
        <v>20.030005944688249</v>
      </c>
      <c r="E33" s="252">
        <f>施設建設費WS!W34</f>
        <v>2</v>
      </c>
      <c r="F33" s="287">
        <f>施設建設費WS!Y34</f>
        <v>2</v>
      </c>
      <c r="G33" s="414">
        <f>施設運営費WS簡易!S34</f>
        <v>11.601934148764212</v>
      </c>
      <c r="H33" s="414">
        <f>施設運営費WS簡易!U34</f>
        <v>7.4750565954040482</v>
      </c>
      <c r="I33" s="326">
        <f>施設運営費WS簡易!W34</f>
        <v>1</v>
      </c>
      <c r="J33" s="326">
        <f>施設運営費WS簡易!Y34</f>
        <v>1</v>
      </c>
      <c r="K33" s="415">
        <f t="shared" si="0"/>
        <v>42.690235220960652</v>
      </c>
      <c r="L33" s="414">
        <f t="shared" si="1"/>
        <v>27.505062540092297</v>
      </c>
      <c r="M33" s="326">
        <f t="shared" si="2"/>
        <v>3</v>
      </c>
      <c r="N33" s="287">
        <f t="shared" si="3"/>
        <v>3</v>
      </c>
      <c r="O33" s="326"/>
    </row>
    <row r="34" spans="1:15">
      <c r="A34" s="262" t="s">
        <v>274</v>
      </c>
      <c r="B34" s="229" t="s">
        <v>331</v>
      </c>
      <c r="C34" s="295">
        <f>施設建設費WS!S35</f>
        <v>13.209777951310125</v>
      </c>
      <c r="D34" s="296">
        <f>施設建設費WS!U35</f>
        <v>6.9268244775805661</v>
      </c>
      <c r="E34" s="252">
        <f>施設建設費WS!W35</f>
        <v>0</v>
      </c>
      <c r="F34" s="287">
        <f>施設建設費WS!Y35</f>
        <v>0</v>
      </c>
      <c r="G34" s="414">
        <f>施設運営費WS簡易!S35</f>
        <v>7.9537760432749742</v>
      </c>
      <c r="H34" s="414">
        <f>施設運営費WS簡易!U35</f>
        <v>4.1707294996799567</v>
      </c>
      <c r="I34" s="326">
        <f>施設運営費WS簡易!W35</f>
        <v>0</v>
      </c>
      <c r="J34" s="326">
        <f>施設運営費WS簡易!Y35</f>
        <v>0</v>
      </c>
      <c r="K34" s="415">
        <f t="shared" si="0"/>
        <v>21.163553994585101</v>
      </c>
      <c r="L34" s="414">
        <f t="shared" si="1"/>
        <v>11.097553977260523</v>
      </c>
      <c r="M34" s="326">
        <f t="shared" si="2"/>
        <v>0</v>
      </c>
      <c r="N34" s="287">
        <f t="shared" si="3"/>
        <v>0</v>
      </c>
      <c r="O34" s="326"/>
    </row>
    <row r="35" spans="1:15">
      <c r="A35" s="262" t="s">
        <v>275</v>
      </c>
      <c r="B35" s="229" t="s">
        <v>20</v>
      </c>
      <c r="C35" s="295">
        <f>施設建設費WS!S36</f>
        <v>4.7954947930758394</v>
      </c>
      <c r="D35" s="296">
        <f>施設建設費WS!U36</f>
        <v>3.3628720257655438</v>
      </c>
      <c r="E35" s="252">
        <f>施設建設費WS!W36</f>
        <v>0</v>
      </c>
      <c r="F35" s="287">
        <f>施設建設費WS!Y36</f>
        <v>0</v>
      </c>
      <c r="G35" s="414">
        <f>施設運営費WS簡易!S36</f>
        <v>1.2081130906394477</v>
      </c>
      <c r="H35" s="414">
        <f>施設運営費WS簡易!U36</f>
        <v>0.84719719065041654</v>
      </c>
      <c r="I35" s="326">
        <f>施設運営費WS簡易!W36</f>
        <v>0</v>
      </c>
      <c r="J35" s="326">
        <f>施設運営費WS簡易!Y36</f>
        <v>0</v>
      </c>
      <c r="K35" s="415">
        <f t="shared" si="0"/>
        <v>6.0036078837152873</v>
      </c>
      <c r="L35" s="414">
        <f t="shared" si="1"/>
        <v>4.2100692164159605</v>
      </c>
      <c r="M35" s="326">
        <f t="shared" si="2"/>
        <v>0</v>
      </c>
      <c r="N35" s="287">
        <f t="shared" si="3"/>
        <v>0</v>
      </c>
      <c r="O35" s="326"/>
    </row>
    <row r="36" spans="1:15">
      <c r="A36" s="262" t="s">
        <v>276</v>
      </c>
      <c r="B36" s="229" t="s">
        <v>21</v>
      </c>
      <c r="C36" s="295">
        <f>施設建設費WS!S37</f>
        <v>8.2570632832248325</v>
      </c>
      <c r="D36" s="296">
        <f>施設建設費WS!U37</f>
        <v>6.0151991896300387</v>
      </c>
      <c r="E36" s="252">
        <f>施設建設費WS!W37</f>
        <v>1</v>
      </c>
      <c r="F36" s="287">
        <f>施設建設費WS!Y37</f>
        <v>1</v>
      </c>
      <c r="G36" s="414">
        <f>施設運営費WS簡易!S37</f>
        <v>5.3739530300609415</v>
      </c>
      <c r="H36" s="414">
        <f>施設運営費WS簡易!U37</f>
        <v>3.9148783051239544</v>
      </c>
      <c r="I36" s="326">
        <f>施設運営費WS簡易!W37</f>
        <v>0</v>
      </c>
      <c r="J36" s="326">
        <f>施設運営費WS簡易!Y37</f>
        <v>0</v>
      </c>
      <c r="K36" s="415">
        <f t="shared" si="0"/>
        <v>13.631016313285773</v>
      </c>
      <c r="L36" s="414">
        <f t="shared" si="1"/>
        <v>9.9300774947539932</v>
      </c>
      <c r="M36" s="326">
        <f t="shared" si="2"/>
        <v>1</v>
      </c>
      <c r="N36" s="287">
        <f t="shared" si="3"/>
        <v>1</v>
      </c>
      <c r="O36" s="326"/>
    </row>
    <row r="37" spans="1:15">
      <c r="A37" s="262" t="s">
        <v>277</v>
      </c>
      <c r="B37" s="229" t="s">
        <v>375</v>
      </c>
      <c r="C37" s="295">
        <f>施設建設費WS!S38</f>
        <v>13.585323149132496</v>
      </c>
      <c r="D37" s="296">
        <f>施設建設費WS!U38</f>
        <v>8.2405984500739873</v>
      </c>
      <c r="E37" s="252">
        <f>施設建設費WS!W38</f>
        <v>1</v>
      </c>
      <c r="F37" s="287">
        <f>施設建設費WS!Y38</f>
        <v>1</v>
      </c>
      <c r="G37" s="414">
        <f>施設運営費WS簡易!S38</f>
        <v>517.0103033368199</v>
      </c>
      <c r="H37" s="414">
        <f>施設運営費WS簡易!U38</f>
        <v>313.60860964295409</v>
      </c>
      <c r="I37" s="326">
        <f>施設運営費WS簡易!W38</f>
        <v>54</v>
      </c>
      <c r="J37" s="326">
        <f>施設運営費WS簡易!Y38</f>
        <v>51</v>
      </c>
      <c r="K37" s="415">
        <f t="shared" si="0"/>
        <v>530.59562648595238</v>
      </c>
      <c r="L37" s="414">
        <f t="shared" si="1"/>
        <v>321.8492080930281</v>
      </c>
      <c r="M37" s="326">
        <f t="shared" si="2"/>
        <v>55</v>
      </c>
      <c r="N37" s="287">
        <f t="shared" si="3"/>
        <v>52</v>
      </c>
      <c r="O37" s="326"/>
    </row>
    <row r="38" spans="1:15">
      <c r="A38" s="262" t="s">
        <v>282</v>
      </c>
      <c r="B38" s="229" t="s">
        <v>413</v>
      </c>
      <c r="C38" s="295">
        <f>施設建設費WS!S39</f>
        <v>4.803618476198352</v>
      </c>
      <c r="D38" s="296">
        <f>施設建設費WS!U39</f>
        <v>2.754358262441345</v>
      </c>
      <c r="E38" s="252">
        <f>施設建設費WS!W39</f>
        <v>1</v>
      </c>
      <c r="F38" s="287">
        <f>施設建設費WS!Y39</f>
        <v>1</v>
      </c>
      <c r="G38" s="414">
        <f>施設運営費WS簡易!S39</f>
        <v>2.9502357302619924</v>
      </c>
      <c r="H38" s="414">
        <f>施設運営費WS簡易!U39</f>
        <v>1.6916427064432109</v>
      </c>
      <c r="I38" s="326">
        <f>施設運営費WS簡易!W39</f>
        <v>0</v>
      </c>
      <c r="J38" s="326">
        <f>施設運営費WS簡易!Y39</f>
        <v>0</v>
      </c>
      <c r="K38" s="415">
        <f t="shared" si="0"/>
        <v>7.7538542064603444</v>
      </c>
      <c r="L38" s="414">
        <f t="shared" si="1"/>
        <v>4.4460009688845563</v>
      </c>
      <c r="M38" s="326">
        <f t="shared" si="2"/>
        <v>1</v>
      </c>
      <c r="N38" s="287">
        <f t="shared" si="3"/>
        <v>1</v>
      </c>
      <c r="O38" s="326"/>
    </row>
    <row r="39" spans="1:15">
      <c r="A39" s="262" t="s">
        <v>332</v>
      </c>
      <c r="B39" s="229" t="s">
        <v>22</v>
      </c>
      <c r="C39" s="295">
        <f>施設建設費WS!S40</f>
        <v>92.779688970087776</v>
      </c>
      <c r="D39" s="296">
        <f>施設建設費WS!U40</f>
        <v>55.400244097873738</v>
      </c>
      <c r="E39" s="252">
        <f>施設建設費WS!W40</f>
        <v>11</v>
      </c>
      <c r="F39" s="287">
        <f>施設建設費WS!Y40</f>
        <v>9</v>
      </c>
      <c r="G39" s="414">
        <f>施設運営費WS簡易!S40</f>
        <v>29.490214232487475</v>
      </c>
      <c r="H39" s="414">
        <f>施設運営費WS簡易!U40</f>
        <v>17.609081094302041</v>
      </c>
      <c r="I39" s="326">
        <f>施設運営費WS簡易!W40</f>
        <v>4</v>
      </c>
      <c r="J39" s="326">
        <f>施設運営費WS簡易!Y40</f>
        <v>3</v>
      </c>
      <c r="K39" s="415">
        <f t="shared" si="0"/>
        <v>122.26990320257525</v>
      </c>
      <c r="L39" s="414">
        <f t="shared" si="1"/>
        <v>73.00932519217578</v>
      </c>
      <c r="M39" s="326">
        <f t="shared" si="2"/>
        <v>15</v>
      </c>
      <c r="N39" s="287">
        <f t="shared" si="3"/>
        <v>12</v>
      </c>
      <c r="O39" s="326"/>
    </row>
    <row r="40" spans="1:15">
      <c r="A40" s="262" t="s">
        <v>333</v>
      </c>
      <c r="B40" s="229" t="s">
        <v>23</v>
      </c>
      <c r="C40" s="295">
        <f>施設建設費WS!S41</f>
        <v>32.104886079638952</v>
      </c>
      <c r="D40" s="296">
        <f>施設建設費WS!U41</f>
        <v>16.32927766362716</v>
      </c>
      <c r="E40" s="252">
        <f>施設建設費WS!W41</f>
        <v>5</v>
      </c>
      <c r="F40" s="287">
        <f>施設建設費WS!Y41</f>
        <v>4</v>
      </c>
      <c r="G40" s="414">
        <f>施設運営費WS簡易!S41</f>
        <v>25.445832359664323</v>
      </c>
      <c r="H40" s="414">
        <f>施設運営費WS簡易!U41</f>
        <v>12.942330988259982</v>
      </c>
      <c r="I40" s="326">
        <f>施設運営費WS簡易!W41</f>
        <v>4</v>
      </c>
      <c r="J40" s="326">
        <f>施設運営費WS簡易!Y41</f>
        <v>3</v>
      </c>
      <c r="K40" s="415">
        <f t="shared" si="0"/>
        <v>57.550718439303274</v>
      </c>
      <c r="L40" s="414">
        <f t="shared" si="1"/>
        <v>29.271608651887142</v>
      </c>
      <c r="M40" s="326">
        <f t="shared" si="2"/>
        <v>9</v>
      </c>
      <c r="N40" s="287">
        <f t="shared" si="3"/>
        <v>7</v>
      </c>
      <c r="O40" s="326"/>
    </row>
    <row r="41" spans="1:15">
      <c r="A41" s="262" t="s">
        <v>334</v>
      </c>
      <c r="B41" s="229" t="s">
        <v>376</v>
      </c>
      <c r="C41" s="295">
        <f>施設建設費WS!S42</f>
        <v>1.5932045019505279</v>
      </c>
      <c r="D41" s="296">
        <f>施設建設費WS!U42</f>
        <v>0</v>
      </c>
      <c r="E41" s="252">
        <f>施設建設費WS!W42</f>
        <v>0</v>
      </c>
      <c r="F41" s="287">
        <f>施設建設費WS!Y42</f>
        <v>0</v>
      </c>
      <c r="G41" s="414">
        <f>施設運営費WS簡易!S42</f>
        <v>1.5410408468345405</v>
      </c>
      <c r="H41" s="414">
        <f>施設運営費WS簡易!U42</f>
        <v>0</v>
      </c>
      <c r="I41" s="326">
        <f>施設運営費WS簡易!W42</f>
        <v>0</v>
      </c>
      <c r="J41" s="326">
        <f>施設運営費WS簡易!Y42</f>
        <v>0</v>
      </c>
      <c r="K41" s="415">
        <f t="shared" si="0"/>
        <v>3.1342453487850683</v>
      </c>
      <c r="L41" s="414">
        <f t="shared" si="1"/>
        <v>0</v>
      </c>
      <c r="M41" s="326">
        <f t="shared" si="2"/>
        <v>0</v>
      </c>
      <c r="N41" s="287">
        <f t="shared" si="3"/>
        <v>0</v>
      </c>
      <c r="O41" s="326"/>
    </row>
    <row r="42" spans="1:15">
      <c r="A42" s="262" t="s">
        <v>335</v>
      </c>
      <c r="B42" s="229" t="s">
        <v>377</v>
      </c>
      <c r="C42" s="295">
        <f>施設建設費WS!S43</f>
        <v>16.390612649797109</v>
      </c>
      <c r="D42" s="296">
        <f>施設建設費WS!U43</f>
        <v>7.0129171206917293</v>
      </c>
      <c r="E42" s="252">
        <f>施設建設費WS!W43</f>
        <v>0</v>
      </c>
      <c r="F42" s="287">
        <f>施設建設費WS!Y43</f>
        <v>0</v>
      </c>
      <c r="G42" s="414">
        <f>施設運営費WS簡易!S43</f>
        <v>2.8761408856495843</v>
      </c>
      <c r="H42" s="414">
        <f>施設運営費WS簡易!U43</f>
        <v>1.230590832048192</v>
      </c>
      <c r="I42" s="326">
        <f>施設運営費WS簡易!W43</f>
        <v>0</v>
      </c>
      <c r="J42" s="326">
        <f>施設運営費WS簡易!Y43</f>
        <v>0</v>
      </c>
      <c r="K42" s="415">
        <f t="shared" si="0"/>
        <v>19.266753535446693</v>
      </c>
      <c r="L42" s="414">
        <f t="shared" si="1"/>
        <v>8.2435079527399218</v>
      </c>
      <c r="M42" s="326">
        <f t="shared" si="2"/>
        <v>0</v>
      </c>
      <c r="N42" s="287">
        <f t="shared" si="3"/>
        <v>0</v>
      </c>
      <c r="O42" s="326"/>
    </row>
    <row r="43" spans="1:15">
      <c r="A43" s="269"/>
      <c r="B43" s="329" t="s">
        <v>24</v>
      </c>
      <c r="C43" s="298">
        <f>施設建設費WS!S44</f>
        <v>1513.6793554241151</v>
      </c>
      <c r="D43" s="299">
        <f>施設建設費WS!U44</f>
        <v>738.19846200277811</v>
      </c>
      <c r="E43" s="261">
        <f>施設建設費WS!W44</f>
        <v>123</v>
      </c>
      <c r="F43" s="291">
        <f>施設建設費WS!Y44</f>
        <v>96</v>
      </c>
      <c r="G43" s="416">
        <f>施設運営費WS簡易!S44</f>
        <v>763.73071354931972</v>
      </c>
      <c r="H43" s="416">
        <f>施設運営費WS簡易!U44</f>
        <v>460.55155074113196</v>
      </c>
      <c r="I43" s="417">
        <f>施設運営費WS簡易!W44</f>
        <v>70</v>
      </c>
      <c r="J43" s="417">
        <f>施設運営費WS簡易!Y44</f>
        <v>64</v>
      </c>
      <c r="K43" s="418">
        <f t="shared" si="0"/>
        <v>2277.410068973435</v>
      </c>
      <c r="L43" s="416">
        <f t="shared" si="1"/>
        <v>1198.75001274391</v>
      </c>
      <c r="M43" s="417">
        <f t="shared" si="2"/>
        <v>193</v>
      </c>
      <c r="N43" s="291">
        <f t="shared" si="3"/>
        <v>160</v>
      </c>
      <c r="O43" s="326"/>
    </row>
    <row r="44" spans="1:15">
      <c r="A44" s="229"/>
      <c r="B44" s="229"/>
      <c r="C44" s="279"/>
      <c r="D44" s="279"/>
      <c r="E44" s="280"/>
      <c r="F44" s="280"/>
      <c r="G44" s="279"/>
      <c r="H44" s="279"/>
      <c r="I44" s="280"/>
      <c r="J44" s="280"/>
      <c r="K44" s="300"/>
      <c r="L44" s="300"/>
      <c r="M44" s="301"/>
      <c r="N44" s="301"/>
      <c r="O44" s="301"/>
    </row>
  </sheetData>
  <mergeCells count="1">
    <mergeCell ref="R7:S7"/>
  </mergeCells>
  <phoneticPr fontId="3"/>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workbookViewId="0">
      <pane xSplit="2" ySplit="3" topLeftCell="C4" activePane="bottomRight" state="frozen"/>
      <selection pane="topRight" activeCell="C1" sqref="C1"/>
      <selection pane="bottomLeft" activeCell="A4" sqref="A4"/>
      <selection pane="bottomRight" activeCell="B3" sqref="B3"/>
    </sheetView>
  </sheetViews>
  <sheetFormatPr defaultRowHeight="13.5"/>
  <cols>
    <col min="1" max="1" width="3.5" style="70" customWidth="1"/>
    <col min="2" max="2" width="21" style="70" customWidth="1"/>
    <col min="3" max="14" width="10" style="70" customWidth="1"/>
    <col min="15" max="15" width="9" style="70"/>
    <col min="16" max="16" width="16.375" style="70" customWidth="1"/>
    <col min="17" max="18" width="13.5" style="70" customWidth="1"/>
    <col min="19" max="20" width="11.875" style="70" customWidth="1"/>
    <col min="21" max="16384" width="9" style="70"/>
  </cols>
  <sheetData>
    <row r="1" spans="1:20">
      <c r="B1" s="4" t="s">
        <v>181</v>
      </c>
      <c r="E1" s="47" t="s">
        <v>196</v>
      </c>
      <c r="F1" s="47"/>
      <c r="P1" s="30" t="s">
        <v>198</v>
      </c>
      <c r="S1" s="103"/>
    </row>
    <row r="2" spans="1:20">
      <c r="A2" s="10"/>
      <c r="B2" s="400"/>
      <c r="C2" s="84" t="s">
        <v>60</v>
      </c>
      <c r="D2" s="89"/>
      <c r="E2" s="89"/>
      <c r="F2" s="91"/>
      <c r="G2" s="89" t="s">
        <v>180</v>
      </c>
      <c r="H2" s="89"/>
      <c r="I2" s="89"/>
      <c r="J2" s="89"/>
      <c r="K2" s="349" t="s">
        <v>61</v>
      </c>
      <c r="L2" s="350"/>
      <c r="M2" s="350"/>
      <c r="N2" s="351"/>
      <c r="P2" s="270"/>
      <c r="Q2" s="403" t="s">
        <v>199</v>
      </c>
      <c r="R2" s="283" t="s">
        <v>319</v>
      </c>
      <c r="S2" s="283" t="s">
        <v>200</v>
      </c>
      <c r="T2" s="283" t="s">
        <v>404</v>
      </c>
    </row>
    <row r="3" spans="1:20" ht="33.75">
      <c r="A3" s="11"/>
      <c r="B3" s="401"/>
      <c r="C3" s="113" t="s">
        <v>29</v>
      </c>
      <c r="D3" s="402" t="s">
        <v>57</v>
      </c>
      <c r="E3" s="402" t="s">
        <v>56</v>
      </c>
      <c r="F3" s="419" t="s">
        <v>402</v>
      </c>
      <c r="G3" s="420" t="s">
        <v>29</v>
      </c>
      <c r="H3" s="420" t="s">
        <v>57</v>
      </c>
      <c r="I3" s="420" t="s">
        <v>56</v>
      </c>
      <c r="J3" s="420" t="s">
        <v>402</v>
      </c>
      <c r="K3" s="421" t="s">
        <v>29</v>
      </c>
      <c r="L3" s="420" t="s">
        <v>319</v>
      </c>
      <c r="M3" s="420" t="s">
        <v>56</v>
      </c>
      <c r="N3" s="419" t="s">
        <v>402</v>
      </c>
      <c r="P3" s="284"/>
      <c r="Q3" s="404" t="s">
        <v>201</v>
      </c>
      <c r="R3" s="285" t="s">
        <v>201</v>
      </c>
      <c r="S3" s="285" t="s">
        <v>202</v>
      </c>
      <c r="T3" s="285" t="s">
        <v>202</v>
      </c>
    </row>
    <row r="4" spans="1:20">
      <c r="A4" s="59" t="s">
        <v>352</v>
      </c>
      <c r="B4" s="22" t="s">
        <v>369</v>
      </c>
      <c r="C4" s="281">
        <f>施設建設費WS!S5</f>
        <v>1.0854238065815844</v>
      </c>
      <c r="D4" s="279">
        <f>施設建設費WS!U5</f>
        <v>0.49066628256748324</v>
      </c>
      <c r="E4" s="252">
        <f>施設建設費WS!W5</f>
        <v>0</v>
      </c>
      <c r="F4" s="287">
        <f>施設建設費WS!Y5</f>
        <v>0</v>
      </c>
      <c r="G4" s="422">
        <f>施設運営費WS詳細!S5</f>
        <v>0.74316749423458717</v>
      </c>
      <c r="H4" s="422">
        <f>施設運営費WS詳細!U5</f>
        <v>0.33594917442385042</v>
      </c>
      <c r="I4" s="344">
        <f>施設運営費WS詳細!W5</f>
        <v>0</v>
      </c>
      <c r="J4" s="344">
        <f>施設運営費WS詳細!Y5</f>
        <v>0</v>
      </c>
      <c r="K4" s="423">
        <f t="shared" ref="K4:K43" si="0">C4+G4</f>
        <v>1.8285913008161716</v>
      </c>
      <c r="L4" s="422">
        <f t="shared" ref="L4:L43" si="1">D4+H4</f>
        <v>0.82661545699133365</v>
      </c>
      <c r="M4" s="326">
        <f t="shared" ref="M4:M43" si="2">E4+I4</f>
        <v>0</v>
      </c>
      <c r="N4" s="287">
        <f t="shared" ref="N4:N43" si="3">F4+J4</f>
        <v>0</v>
      </c>
      <c r="P4" s="286" t="s">
        <v>203</v>
      </c>
      <c r="Q4" s="492">
        <f>K43</f>
        <v>2332.6684874800926</v>
      </c>
      <c r="R4" s="493">
        <f>L43</f>
        <v>1240.7753427646346</v>
      </c>
      <c r="S4" s="287">
        <f>M43</f>
        <v>194</v>
      </c>
      <c r="T4" s="287">
        <f>N43</f>
        <v>162</v>
      </c>
    </row>
    <row r="5" spans="1:20">
      <c r="A5" s="60" t="s">
        <v>353</v>
      </c>
      <c r="B5" s="22" t="s">
        <v>370</v>
      </c>
      <c r="C5" s="281">
        <f>施設建設費WS!S6</f>
        <v>0.19147641834234988</v>
      </c>
      <c r="D5" s="279">
        <f>施設建設費WS!U6</f>
        <v>0.14247221827937168</v>
      </c>
      <c r="E5" s="252">
        <f>施設建設費WS!W6</f>
        <v>0</v>
      </c>
      <c r="F5" s="287">
        <f>施設建設費WS!Y6</f>
        <v>0</v>
      </c>
      <c r="G5" s="422">
        <f>施設運営費WS詳細!S6</f>
        <v>6.8504579897390824E-2</v>
      </c>
      <c r="H5" s="422">
        <f>施設運営費WS詳細!U6</f>
        <v>5.0972331448290158E-2</v>
      </c>
      <c r="I5" s="344">
        <f>施設運営費WS詳細!W6</f>
        <v>0</v>
      </c>
      <c r="J5" s="344">
        <f>施設運営費WS詳細!Y6</f>
        <v>0</v>
      </c>
      <c r="K5" s="423">
        <f t="shared" si="0"/>
        <v>0.25998099823974069</v>
      </c>
      <c r="L5" s="422">
        <f t="shared" si="1"/>
        <v>0.19344454972766184</v>
      </c>
      <c r="M5" s="326">
        <f t="shared" si="2"/>
        <v>0</v>
      </c>
      <c r="N5" s="287">
        <f t="shared" si="3"/>
        <v>0</v>
      </c>
      <c r="P5" s="286" t="s">
        <v>204</v>
      </c>
      <c r="Q5" s="405">
        <f>最終需要額!D11</f>
        <v>1500</v>
      </c>
      <c r="R5" s="287">
        <v>21328823</v>
      </c>
      <c r="S5" s="288" t="s">
        <v>240</v>
      </c>
      <c r="T5" s="288" t="s">
        <v>240</v>
      </c>
    </row>
    <row r="6" spans="1:20">
      <c r="A6" s="60" t="s">
        <v>354</v>
      </c>
      <c r="B6" s="22" t="s">
        <v>371</v>
      </c>
      <c r="C6" s="281">
        <f>施設建設費WS!S7</f>
        <v>0.4342748961140393</v>
      </c>
      <c r="D6" s="279">
        <f>施設建設費WS!U7</f>
        <v>0.22432184703415109</v>
      </c>
      <c r="E6" s="252">
        <f>施設建設費WS!W7</f>
        <v>0</v>
      </c>
      <c r="F6" s="287">
        <f>施設建設費WS!Y7</f>
        <v>0</v>
      </c>
      <c r="G6" s="422">
        <f>施設運営費WS詳細!S7</f>
        <v>0.35821566586986653</v>
      </c>
      <c r="H6" s="422">
        <f>施設運営費WS詳細!U7</f>
        <v>0.18503395089960631</v>
      </c>
      <c r="I6" s="344">
        <f>施設運営費WS詳細!W7</f>
        <v>0</v>
      </c>
      <c r="J6" s="344">
        <f>施設運営費WS詳細!Y7</f>
        <v>0</v>
      </c>
      <c r="K6" s="423">
        <f t="shared" si="0"/>
        <v>0.79249056198390577</v>
      </c>
      <c r="L6" s="422">
        <f t="shared" si="1"/>
        <v>0.40935579793375743</v>
      </c>
      <c r="M6" s="326">
        <f t="shared" si="2"/>
        <v>0</v>
      </c>
      <c r="N6" s="287">
        <f t="shared" si="3"/>
        <v>0</v>
      </c>
      <c r="P6" s="286" t="s">
        <v>205</v>
      </c>
      <c r="Q6" s="406">
        <f>Q4/Q5</f>
        <v>1.5551123249867285</v>
      </c>
      <c r="R6" s="289">
        <f>R4/R5</f>
        <v>5.817364337284972E-5</v>
      </c>
      <c r="S6" s="288" t="s">
        <v>240</v>
      </c>
      <c r="T6" s="288" t="s">
        <v>240</v>
      </c>
    </row>
    <row r="7" spans="1:20">
      <c r="A7" s="60" t="s">
        <v>355</v>
      </c>
      <c r="B7" s="22" t="s">
        <v>7</v>
      </c>
      <c r="C7" s="281">
        <f>施設建設費WS!S8</f>
        <v>0.35697887814998869</v>
      </c>
      <c r="D7" s="279">
        <f>施設建設費WS!U8</f>
        <v>0.13860948338784071</v>
      </c>
      <c r="E7" s="252">
        <f>施設建設費WS!W8</f>
        <v>0</v>
      </c>
      <c r="F7" s="287">
        <f>施設建設費WS!Y8</f>
        <v>0</v>
      </c>
      <c r="G7" s="422">
        <f>施設運営費WS詳細!S8</f>
        <v>0.14545669197103095</v>
      </c>
      <c r="H7" s="422">
        <f>施設運営費WS詳細!U8</f>
        <v>5.6478627065822427E-2</v>
      </c>
      <c r="I7" s="344">
        <f>施設運営費WS詳細!W8</f>
        <v>0</v>
      </c>
      <c r="J7" s="344">
        <f>施設運営費WS詳細!Y8</f>
        <v>0</v>
      </c>
      <c r="K7" s="423">
        <f t="shared" si="0"/>
        <v>0.50243557012101969</v>
      </c>
      <c r="L7" s="422">
        <f t="shared" si="1"/>
        <v>0.19508811045366314</v>
      </c>
      <c r="M7" s="326">
        <f t="shared" si="2"/>
        <v>0</v>
      </c>
      <c r="N7" s="287">
        <f t="shared" si="3"/>
        <v>0</v>
      </c>
      <c r="P7" s="290" t="s">
        <v>173</v>
      </c>
      <c r="Q7" s="506" t="s">
        <v>495</v>
      </c>
      <c r="R7" s="507"/>
      <c r="S7" s="291"/>
      <c r="T7" s="494"/>
    </row>
    <row r="8" spans="1:20">
      <c r="A8" s="60" t="s">
        <v>356</v>
      </c>
      <c r="B8" s="22" t="s">
        <v>330</v>
      </c>
      <c r="C8" s="281">
        <f>施設建設費WS!S9</f>
        <v>8.3658243321369028</v>
      </c>
      <c r="D8" s="279">
        <f>施設建設費WS!U9</f>
        <v>2.8010214016429051</v>
      </c>
      <c r="E8" s="252">
        <f>施設建設費WS!W9</f>
        <v>0</v>
      </c>
      <c r="F8" s="287">
        <f>施設建設費WS!Y9</f>
        <v>0</v>
      </c>
      <c r="G8" s="422">
        <f>施設運営費WS詳細!S9</f>
        <v>9.226395065419208</v>
      </c>
      <c r="H8" s="422">
        <f>施設運営費WS詳細!U9</f>
        <v>3.0891552359013579</v>
      </c>
      <c r="I8" s="344">
        <f>施設運営費WS詳細!W9</f>
        <v>0</v>
      </c>
      <c r="J8" s="344">
        <f>施設運営費WS詳細!Y9</f>
        <v>0</v>
      </c>
      <c r="K8" s="423">
        <f t="shared" si="0"/>
        <v>17.592219397556111</v>
      </c>
      <c r="L8" s="422">
        <f t="shared" si="1"/>
        <v>5.890176637544263</v>
      </c>
      <c r="M8" s="326">
        <f t="shared" si="2"/>
        <v>0</v>
      </c>
      <c r="N8" s="287">
        <f t="shared" si="3"/>
        <v>0</v>
      </c>
    </row>
    <row r="9" spans="1:20">
      <c r="A9" s="60" t="s">
        <v>357</v>
      </c>
      <c r="B9" s="22" t="s">
        <v>8</v>
      </c>
      <c r="C9" s="281">
        <f>施設建設費WS!S10</f>
        <v>0.6252011521957197</v>
      </c>
      <c r="D9" s="279">
        <f>施設建設費WS!U10</f>
        <v>0.23091738523519537</v>
      </c>
      <c r="E9" s="252">
        <f>施設建設費WS!W10</f>
        <v>0</v>
      </c>
      <c r="F9" s="287">
        <f>施設建設費WS!Y10</f>
        <v>0</v>
      </c>
      <c r="G9" s="422">
        <f>施設運営費WS詳細!S10</f>
        <v>0.31250648331247027</v>
      </c>
      <c r="H9" s="422">
        <f>施設運営費WS詳細!U10</f>
        <v>0.11542393954669347</v>
      </c>
      <c r="I9" s="344">
        <f>施設運営費WS詳細!W10</f>
        <v>0</v>
      </c>
      <c r="J9" s="344">
        <f>施設運営費WS詳細!Y10</f>
        <v>0</v>
      </c>
      <c r="K9" s="423">
        <f t="shared" si="0"/>
        <v>0.93770763550818992</v>
      </c>
      <c r="L9" s="422">
        <f t="shared" si="1"/>
        <v>0.34634132478188884</v>
      </c>
      <c r="M9" s="326">
        <f t="shared" si="2"/>
        <v>0</v>
      </c>
      <c r="N9" s="287">
        <f t="shared" si="3"/>
        <v>0</v>
      </c>
    </row>
    <row r="10" spans="1:20">
      <c r="A10" s="60" t="s">
        <v>358</v>
      </c>
      <c r="B10" s="22" t="s">
        <v>361</v>
      </c>
      <c r="C10" s="281">
        <f>施設建設費WS!S11</f>
        <v>12.703686021731935</v>
      </c>
      <c r="D10" s="279">
        <f>施設建設費WS!U11</f>
        <v>4.1578614557060423</v>
      </c>
      <c r="E10" s="252">
        <f>施設建設費WS!W11</f>
        <v>1</v>
      </c>
      <c r="F10" s="287">
        <f>施設建設費WS!Y11</f>
        <v>0</v>
      </c>
      <c r="G10" s="422">
        <f>施設運営費WS詳細!S11</f>
        <v>0.52593546986825379</v>
      </c>
      <c r="H10" s="422">
        <f>施設運営費WS詳細!U11</f>
        <v>0.17213640313630249</v>
      </c>
      <c r="I10" s="344">
        <f>施設運営費WS詳細!W11</f>
        <v>0</v>
      </c>
      <c r="J10" s="344">
        <f>施設運営費WS詳細!Y11</f>
        <v>0</v>
      </c>
      <c r="K10" s="423">
        <f t="shared" si="0"/>
        <v>13.229621491600188</v>
      </c>
      <c r="L10" s="422">
        <f t="shared" si="1"/>
        <v>4.3299978588423444</v>
      </c>
      <c r="M10" s="326">
        <f t="shared" si="2"/>
        <v>1</v>
      </c>
      <c r="N10" s="287">
        <f t="shared" si="3"/>
        <v>0</v>
      </c>
    </row>
    <row r="11" spans="1:20">
      <c r="A11" s="60" t="s">
        <v>359</v>
      </c>
      <c r="B11" s="22" t="s">
        <v>9</v>
      </c>
      <c r="C11" s="281">
        <f>施設建設費WS!S12</f>
        <v>2.2720197000900799</v>
      </c>
      <c r="D11" s="279">
        <f>施設建設費WS!U12</f>
        <v>0.74988940560527539</v>
      </c>
      <c r="E11" s="252">
        <f>施設建設費WS!W12</f>
        <v>0</v>
      </c>
      <c r="F11" s="287">
        <f>施設建設費WS!Y12</f>
        <v>0</v>
      </c>
      <c r="G11" s="422">
        <f>施設運営費WS詳細!S12</f>
        <v>3.4859949290195891</v>
      </c>
      <c r="H11" s="422">
        <f>施設運営費WS詳細!U12</f>
        <v>1.1505669009656301</v>
      </c>
      <c r="I11" s="344">
        <f>施設運営費WS詳細!W12</f>
        <v>0</v>
      </c>
      <c r="J11" s="344">
        <f>施設運営費WS詳細!Y12</f>
        <v>0</v>
      </c>
      <c r="K11" s="423">
        <f t="shared" si="0"/>
        <v>5.7580146291096685</v>
      </c>
      <c r="L11" s="422">
        <f t="shared" si="1"/>
        <v>1.9004563065709055</v>
      </c>
      <c r="M11" s="326">
        <f t="shared" si="2"/>
        <v>0</v>
      </c>
      <c r="N11" s="287">
        <f t="shared" si="3"/>
        <v>0</v>
      </c>
    </row>
    <row r="12" spans="1:20">
      <c r="A12" s="60" t="s">
        <v>360</v>
      </c>
      <c r="B12" s="22" t="s">
        <v>10</v>
      </c>
      <c r="C12" s="281">
        <f>施設建設費WS!S13</f>
        <v>3.5448700325524607</v>
      </c>
      <c r="D12" s="279">
        <f>施設建設費WS!U13</f>
        <v>0.60570617025396434</v>
      </c>
      <c r="E12" s="252">
        <f>施設建設費WS!W13</f>
        <v>0</v>
      </c>
      <c r="F12" s="287">
        <f>施設建設費WS!Y13</f>
        <v>0</v>
      </c>
      <c r="G12" s="422">
        <f>施設運営費WS詳細!S13</f>
        <v>1.4930230977506018</v>
      </c>
      <c r="H12" s="422">
        <f>施設運営費WS詳細!U13</f>
        <v>0.25511042558253338</v>
      </c>
      <c r="I12" s="344">
        <f>施設運営費WS詳細!W13</f>
        <v>0</v>
      </c>
      <c r="J12" s="344">
        <f>施設運営費WS詳細!Y13</f>
        <v>0</v>
      </c>
      <c r="K12" s="423">
        <f t="shared" si="0"/>
        <v>5.037893130303063</v>
      </c>
      <c r="L12" s="422">
        <f t="shared" si="1"/>
        <v>0.86081659583649772</v>
      </c>
      <c r="M12" s="326">
        <f t="shared" si="2"/>
        <v>0</v>
      </c>
      <c r="N12" s="287">
        <f t="shared" si="3"/>
        <v>0</v>
      </c>
    </row>
    <row r="13" spans="1:20">
      <c r="A13" s="60" t="s">
        <v>253</v>
      </c>
      <c r="B13" s="22" t="s">
        <v>410</v>
      </c>
      <c r="C13" s="281">
        <f>施設建設費WS!S14</f>
        <v>3.5495446950546521</v>
      </c>
      <c r="D13" s="279">
        <f>施設建設費WS!U14</f>
        <v>1.3131595280030295</v>
      </c>
      <c r="E13" s="252">
        <f>施設建設費WS!W14</f>
        <v>0</v>
      </c>
      <c r="F13" s="287">
        <f>施設建設費WS!Y14</f>
        <v>0</v>
      </c>
      <c r="G13" s="422">
        <f>施設運営費WS詳細!S14</f>
        <v>0.5279110716287192</v>
      </c>
      <c r="H13" s="422">
        <f>施設運営費WS詳細!U14</f>
        <v>0.19530151419515193</v>
      </c>
      <c r="I13" s="344">
        <f>施設運営費WS詳細!W14</f>
        <v>0</v>
      </c>
      <c r="J13" s="344">
        <f>施設運営費WS詳細!Y14</f>
        <v>0</v>
      </c>
      <c r="K13" s="423">
        <f t="shared" si="0"/>
        <v>4.0774557666833715</v>
      </c>
      <c r="L13" s="422">
        <f t="shared" si="1"/>
        <v>1.5084610421981814</v>
      </c>
      <c r="M13" s="326">
        <f t="shared" si="2"/>
        <v>0</v>
      </c>
      <c r="N13" s="287">
        <f t="shared" si="3"/>
        <v>0</v>
      </c>
    </row>
    <row r="14" spans="1:20">
      <c r="A14" s="60" t="s">
        <v>254</v>
      </c>
      <c r="B14" s="22" t="s">
        <v>11</v>
      </c>
      <c r="C14" s="281">
        <f>施設建設費WS!S15</f>
        <v>16.971546813734363</v>
      </c>
      <c r="D14" s="279">
        <f>施設建設費WS!U15</f>
        <v>7.8663311368649378</v>
      </c>
      <c r="E14" s="252">
        <f>施設建設費WS!W15</f>
        <v>1</v>
      </c>
      <c r="F14" s="287">
        <f>施設建設費WS!Y15</f>
        <v>1</v>
      </c>
      <c r="G14" s="422">
        <f>施設運営費WS詳細!S15</f>
        <v>0.15358422039596317</v>
      </c>
      <c r="H14" s="422">
        <f>施設運営費WS詳細!U15</f>
        <v>7.1186459801895696E-2</v>
      </c>
      <c r="I14" s="344">
        <f>施設運営費WS詳細!W15</f>
        <v>0</v>
      </c>
      <c r="J14" s="344">
        <f>施設運営費WS詳細!Y15</f>
        <v>0</v>
      </c>
      <c r="K14" s="423">
        <f t="shared" si="0"/>
        <v>17.125131034130327</v>
      </c>
      <c r="L14" s="422">
        <f t="shared" si="1"/>
        <v>7.9375175966668339</v>
      </c>
      <c r="M14" s="326">
        <f t="shared" si="2"/>
        <v>1</v>
      </c>
      <c r="N14" s="287">
        <f t="shared" si="3"/>
        <v>1</v>
      </c>
    </row>
    <row r="15" spans="1:20">
      <c r="A15" s="60" t="s">
        <v>255</v>
      </c>
      <c r="B15" s="22" t="s">
        <v>12</v>
      </c>
      <c r="C15" s="281">
        <f>施設建設費WS!S16</f>
        <v>14.171071109185849</v>
      </c>
      <c r="D15" s="279">
        <f>施設建設費WS!U16</f>
        <v>2.5005532153942065</v>
      </c>
      <c r="E15" s="252">
        <f>施設建設費WS!W16</f>
        <v>0</v>
      </c>
      <c r="F15" s="287">
        <f>施設建設費WS!Y16</f>
        <v>0</v>
      </c>
      <c r="G15" s="422">
        <f>施設運営費WS詳細!S16</f>
        <v>0.12539626132816206</v>
      </c>
      <c r="H15" s="422">
        <f>施設運営費WS詳細!U16</f>
        <v>2.2126769532565163E-2</v>
      </c>
      <c r="I15" s="344">
        <f>施設運営費WS詳細!W16</f>
        <v>0</v>
      </c>
      <c r="J15" s="344">
        <f>施設運営費WS詳細!Y16</f>
        <v>0</v>
      </c>
      <c r="K15" s="423">
        <f t="shared" si="0"/>
        <v>14.296467370514012</v>
      </c>
      <c r="L15" s="422">
        <f t="shared" si="1"/>
        <v>2.5226799849267718</v>
      </c>
      <c r="M15" s="326">
        <f t="shared" si="2"/>
        <v>0</v>
      </c>
      <c r="N15" s="287">
        <f t="shared" si="3"/>
        <v>0</v>
      </c>
    </row>
    <row r="16" spans="1:20">
      <c r="A16" s="60" t="s">
        <v>256</v>
      </c>
      <c r="B16" s="22" t="s">
        <v>13</v>
      </c>
      <c r="C16" s="281">
        <f>施設建設費WS!S17</f>
        <v>1.4359965939080801</v>
      </c>
      <c r="D16" s="279">
        <f>施設建設費WS!U17</f>
        <v>0.35522619400934363</v>
      </c>
      <c r="E16" s="252">
        <f>施設建設費WS!W17</f>
        <v>0</v>
      </c>
      <c r="F16" s="287">
        <f>施設建設費WS!Y17</f>
        <v>0</v>
      </c>
      <c r="G16" s="422">
        <f>施設運営費WS詳細!S17</f>
        <v>5.6158186057001978E-2</v>
      </c>
      <c r="H16" s="422">
        <f>施設運営費WS詳細!U17</f>
        <v>1.3891995830718767E-2</v>
      </c>
      <c r="I16" s="344">
        <f>施設運営費WS詳細!W17</f>
        <v>0</v>
      </c>
      <c r="J16" s="344">
        <f>施設運営費WS詳細!Y17</f>
        <v>0</v>
      </c>
      <c r="K16" s="423">
        <f t="shared" si="0"/>
        <v>1.4921547799650821</v>
      </c>
      <c r="L16" s="422">
        <f t="shared" si="1"/>
        <v>0.36911818984006239</v>
      </c>
      <c r="M16" s="326">
        <f t="shared" si="2"/>
        <v>0</v>
      </c>
      <c r="N16" s="287">
        <f t="shared" si="3"/>
        <v>0</v>
      </c>
    </row>
    <row r="17" spans="1:14">
      <c r="A17" s="60" t="s">
        <v>257</v>
      </c>
      <c r="B17" s="22" t="s">
        <v>14</v>
      </c>
      <c r="C17" s="281">
        <f>施設建設費WS!S18</f>
        <v>26.086294778287062</v>
      </c>
      <c r="D17" s="279">
        <f>施設建設費WS!U18</f>
        <v>11.090637667484662</v>
      </c>
      <c r="E17" s="252">
        <f>施設建設費WS!W18</f>
        <v>2</v>
      </c>
      <c r="F17" s="287">
        <f>施設建設費WS!Y18</f>
        <v>1</v>
      </c>
      <c r="G17" s="422">
        <f>施設運営費WS詳細!S18</f>
        <v>0.27727246123489435</v>
      </c>
      <c r="H17" s="422">
        <f>施設運営費WS詳細!U18</f>
        <v>0.11788291242064337</v>
      </c>
      <c r="I17" s="344">
        <f>施設運営費WS詳細!W18</f>
        <v>0</v>
      </c>
      <c r="J17" s="344">
        <f>施設運営費WS詳細!Y18</f>
        <v>0</v>
      </c>
      <c r="K17" s="423">
        <f t="shared" si="0"/>
        <v>26.363567239521956</v>
      </c>
      <c r="L17" s="422">
        <f t="shared" si="1"/>
        <v>11.208520579905306</v>
      </c>
      <c r="M17" s="326">
        <f t="shared" si="2"/>
        <v>2</v>
      </c>
      <c r="N17" s="287">
        <f t="shared" si="3"/>
        <v>1</v>
      </c>
    </row>
    <row r="18" spans="1:14">
      <c r="A18" s="60" t="s">
        <v>258</v>
      </c>
      <c r="B18" s="22" t="s">
        <v>362</v>
      </c>
      <c r="C18" s="281">
        <f>施設建設費WS!S19</f>
        <v>1.8156215119334271</v>
      </c>
      <c r="D18" s="279">
        <f>施設建設費WS!U19</f>
        <v>0.76102873482204292</v>
      </c>
      <c r="E18" s="252">
        <f>施設建設費WS!W19</f>
        <v>0</v>
      </c>
      <c r="F18" s="287">
        <f>施設建設費WS!Y19</f>
        <v>0</v>
      </c>
      <c r="G18" s="422">
        <f>施設運営費WS詳細!S19</f>
        <v>0.14526059966895674</v>
      </c>
      <c r="H18" s="422">
        <f>施設運営費WS詳細!U19</f>
        <v>6.0886858664632754E-2</v>
      </c>
      <c r="I18" s="344">
        <f>施設運営費WS詳細!W19</f>
        <v>0</v>
      </c>
      <c r="J18" s="344">
        <f>施設運営費WS詳細!Y19</f>
        <v>0</v>
      </c>
      <c r="K18" s="423">
        <f t="shared" si="0"/>
        <v>1.9608821116023838</v>
      </c>
      <c r="L18" s="422">
        <f t="shared" si="1"/>
        <v>0.82191559348667564</v>
      </c>
      <c r="M18" s="326">
        <f t="shared" si="2"/>
        <v>0</v>
      </c>
      <c r="N18" s="287">
        <f t="shared" si="3"/>
        <v>0</v>
      </c>
    </row>
    <row r="19" spans="1:14">
      <c r="A19" s="60" t="s">
        <v>259</v>
      </c>
      <c r="B19" s="22" t="s">
        <v>363</v>
      </c>
      <c r="C19" s="281">
        <f>施設建設費WS!S20</f>
        <v>0.46612934776838966</v>
      </c>
      <c r="D19" s="279">
        <f>施設建設費WS!U20</f>
        <v>0.1980056646340918</v>
      </c>
      <c r="E19" s="252">
        <f>施設建設費WS!W20</f>
        <v>0</v>
      </c>
      <c r="F19" s="287">
        <f>施設建設費WS!Y20</f>
        <v>0</v>
      </c>
      <c r="G19" s="422">
        <f>施設運営費WS詳細!S20</f>
        <v>0.13098781718010821</v>
      </c>
      <c r="H19" s="422">
        <f>施設運営費WS詳細!U20</f>
        <v>5.5641915541013047E-2</v>
      </c>
      <c r="I19" s="344">
        <f>施設運営費WS詳細!W20</f>
        <v>0</v>
      </c>
      <c r="J19" s="344">
        <f>施設運営費WS詳細!Y20</f>
        <v>0</v>
      </c>
      <c r="K19" s="423">
        <f t="shared" si="0"/>
        <v>0.59711716494849787</v>
      </c>
      <c r="L19" s="422">
        <f t="shared" si="1"/>
        <v>0.25364758017510486</v>
      </c>
      <c r="M19" s="326">
        <f t="shared" si="2"/>
        <v>0</v>
      </c>
      <c r="N19" s="287">
        <f t="shared" si="3"/>
        <v>0</v>
      </c>
    </row>
    <row r="20" spans="1:14">
      <c r="A20" s="60" t="s">
        <v>260</v>
      </c>
      <c r="B20" s="22" t="s">
        <v>364</v>
      </c>
      <c r="C20" s="281">
        <f>施設建設費WS!S21</f>
        <v>0.76516306602201567</v>
      </c>
      <c r="D20" s="279">
        <f>施設建設費WS!U21</f>
        <v>0.2780731860960895</v>
      </c>
      <c r="E20" s="252">
        <f>施設建設費WS!W21</f>
        <v>0</v>
      </c>
      <c r="F20" s="287">
        <f>施設建設費WS!Y21</f>
        <v>0</v>
      </c>
      <c r="G20" s="422">
        <f>施設運営費WS詳細!S21</f>
        <v>0.2929673324093286</v>
      </c>
      <c r="H20" s="422">
        <f>施設運営費WS詳細!U21</f>
        <v>0.106469278461998</v>
      </c>
      <c r="I20" s="344">
        <f>施設運営費WS詳細!W21</f>
        <v>0</v>
      </c>
      <c r="J20" s="344">
        <f>施設運営費WS詳細!Y21</f>
        <v>0</v>
      </c>
      <c r="K20" s="423">
        <f t="shared" si="0"/>
        <v>1.0581303984313442</v>
      </c>
      <c r="L20" s="422">
        <f t="shared" si="1"/>
        <v>0.38454246455808749</v>
      </c>
      <c r="M20" s="326">
        <f t="shared" si="2"/>
        <v>0</v>
      </c>
      <c r="N20" s="287">
        <f t="shared" si="3"/>
        <v>0</v>
      </c>
    </row>
    <row r="21" spans="1:14">
      <c r="A21" s="60" t="s">
        <v>261</v>
      </c>
      <c r="B21" s="22" t="s">
        <v>372</v>
      </c>
      <c r="C21" s="281">
        <f>施設建設費WS!S22</f>
        <v>0.47991200821394159</v>
      </c>
      <c r="D21" s="279">
        <f>施設建設費WS!U22</f>
        <v>0.1674552148063809</v>
      </c>
      <c r="E21" s="252">
        <f>施設建設費WS!W22</f>
        <v>0</v>
      </c>
      <c r="F21" s="287">
        <f>施設建設費WS!Y22</f>
        <v>0</v>
      </c>
      <c r="G21" s="422">
        <f>施設運営費WS詳細!S22</f>
        <v>0.13230714294560256</v>
      </c>
      <c r="H21" s="422">
        <f>施設運営費WS詳細!U22</f>
        <v>4.6165798444654946E-2</v>
      </c>
      <c r="I21" s="344">
        <f>施設運営費WS詳細!W22</f>
        <v>0</v>
      </c>
      <c r="J21" s="344">
        <f>施設運営費WS詳細!Y22</f>
        <v>0</v>
      </c>
      <c r="K21" s="423">
        <f t="shared" si="0"/>
        <v>0.61221915115954417</v>
      </c>
      <c r="L21" s="422">
        <f t="shared" si="1"/>
        <v>0.21362101325103583</v>
      </c>
      <c r="M21" s="326">
        <f t="shared" si="2"/>
        <v>0</v>
      </c>
      <c r="N21" s="287">
        <f t="shared" si="3"/>
        <v>0</v>
      </c>
    </row>
    <row r="22" spans="1:14">
      <c r="A22" s="60" t="s">
        <v>262</v>
      </c>
      <c r="B22" s="22" t="s">
        <v>15</v>
      </c>
      <c r="C22" s="281">
        <f>施設建設費WS!S23</f>
        <v>3.9316904233282699</v>
      </c>
      <c r="D22" s="279">
        <f>施設建設費WS!U23</f>
        <v>1.3436985677773217</v>
      </c>
      <c r="E22" s="252">
        <f>施設建設費WS!W23</f>
        <v>0</v>
      </c>
      <c r="F22" s="287">
        <f>施設建設費WS!Y23</f>
        <v>0</v>
      </c>
      <c r="G22" s="422">
        <f>施設運営費WS詳細!S23</f>
        <v>0.77663465937018317</v>
      </c>
      <c r="H22" s="422">
        <f>施設運営費WS詳細!U23</f>
        <v>0.26542346093427732</v>
      </c>
      <c r="I22" s="344">
        <f>施設運営費WS詳細!W23</f>
        <v>0</v>
      </c>
      <c r="J22" s="344">
        <f>施設運営費WS詳細!Y23</f>
        <v>0</v>
      </c>
      <c r="K22" s="423">
        <f t="shared" si="0"/>
        <v>4.7083250826984528</v>
      </c>
      <c r="L22" s="422">
        <f t="shared" si="1"/>
        <v>1.609122028711599</v>
      </c>
      <c r="M22" s="326">
        <f t="shared" si="2"/>
        <v>0</v>
      </c>
      <c r="N22" s="287">
        <f t="shared" si="3"/>
        <v>0</v>
      </c>
    </row>
    <row r="23" spans="1:14">
      <c r="A23" s="60" t="s">
        <v>263</v>
      </c>
      <c r="B23" s="22" t="s">
        <v>473</v>
      </c>
      <c r="C23" s="281">
        <f>施設建設費WS!S24</f>
        <v>1.0834013517145782</v>
      </c>
      <c r="D23" s="279">
        <f>施設建設費WS!U24</f>
        <v>0.36341640829675481</v>
      </c>
      <c r="E23" s="252">
        <f>施設建設費WS!W24</f>
        <v>0</v>
      </c>
      <c r="F23" s="287">
        <f>施設建設費WS!Y24</f>
        <v>0</v>
      </c>
      <c r="G23" s="422">
        <f>施設運営費WS詳細!S24</f>
        <v>0.46461304830468525</v>
      </c>
      <c r="H23" s="422">
        <f>施設運営費WS詳細!U24</f>
        <v>0.15584991194212422</v>
      </c>
      <c r="I23" s="344">
        <f>施設運営費WS詳細!W24</f>
        <v>0</v>
      </c>
      <c r="J23" s="344">
        <f>施設運営費WS詳細!Y24</f>
        <v>0</v>
      </c>
      <c r="K23" s="423">
        <f t="shared" si="0"/>
        <v>1.5480144000192635</v>
      </c>
      <c r="L23" s="422">
        <f t="shared" si="1"/>
        <v>0.51926632023887898</v>
      </c>
      <c r="M23" s="326">
        <f t="shared" si="2"/>
        <v>0</v>
      </c>
      <c r="N23" s="287">
        <f t="shared" si="3"/>
        <v>0</v>
      </c>
    </row>
    <row r="24" spans="1:14">
      <c r="A24" s="60" t="s">
        <v>264</v>
      </c>
      <c r="B24" s="22" t="s">
        <v>307</v>
      </c>
      <c r="C24" s="281">
        <f>施設建設費WS!S25</f>
        <v>1.1840946071058398</v>
      </c>
      <c r="D24" s="279">
        <f>施設建設費WS!U25</f>
        <v>0.36391598478133241</v>
      </c>
      <c r="E24" s="252">
        <f>施設建設費WS!W25</f>
        <v>0</v>
      </c>
      <c r="F24" s="287">
        <f>施設建設費WS!Y25</f>
        <v>0</v>
      </c>
      <c r="G24" s="422">
        <f>施設運営費WS詳細!S25</f>
        <v>0.71496264495772954</v>
      </c>
      <c r="H24" s="422">
        <f>施設運営費WS詳細!U25</f>
        <v>0.21973441434515512</v>
      </c>
      <c r="I24" s="344">
        <f>施設運営費WS詳細!W25</f>
        <v>0</v>
      </c>
      <c r="J24" s="344">
        <f>施設運営費WS詳細!Y25</f>
        <v>0</v>
      </c>
      <c r="K24" s="423">
        <f t="shared" si="0"/>
        <v>1.8990572520635693</v>
      </c>
      <c r="L24" s="422">
        <f t="shared" si="1"/>
        <v>0.58365039912648753</v>
      </c>
      <c r="M24" s="326">
        <f t="shared" si="2"/>
        <v>0</v>
      </c>
      <c r="N24" s="287">
        <f t="shared" si="3"/>
        <v>0</v>
      </c>
    </row>
    <row r="25" spans="1:14">
      <c r="A25" s="60" t="s">
        <v>265</v>
      </c>
      <c r="B25" s="22" t="s">
        <v>16</v>
      </c>
      <c r="C25" s="281">
        <f>施設建設費WS!S26</f>
        <v>2.1919875012931835</v>
      </c>
      <c r="D25" s="279">
        <f>施設建設費WS!U26</f>
        <v>0.88522802423079794</v>
      </c>
      <c r="E25" s="252">
        <f>施設建設費WS!W26</f>
        <v>0</v>
      </c>
      <c r="F25" s="287">
        <f>施設建設費WS!Y26</f>
        <v>0</v>
      </c>
      <c r="G25" s="422">
        <f>施設運営費WS詳細!S26</f>
        <v>4.1991720354330253</v>
      </c>
      <c r="H25" s="422">
        <f>施設運営費WS詳細!U26</f>
        <v>1.6958238868326501</v>
      </c>
      <c r="I25" s="344">
        <f>施設運営費WS詳細!W26</f>
        <v>0</v>
      </c>
      <c r="J25" s="344">
        <f>施設運営費WS詳細!Y26</f>
        <v>0</v>
      </c>
      <c r="K25" s="423">
        <f t="shared" si="0"/>
        <v>6.3911595367262084</v>
      </c>
      <c r="L25" s="422">
        <f t="shared" si="1"/>
        <v>2.5810519110634482</v>
      </c>
      <c r="M25" s="326">
        <f t="shared" si="2"/>
        <v>0</v>
      </c>
      <c r="N25" s="287">
        <f t="shared" si="3"/>
        <v>0</v>
      </c>
    </row>
    <row r="26" spans="1:14">
      <c r="A26" s="60" t="s">
        <v>266</v>
      </c>
      <c r="B26" s="22" t="s">
        <v>17</v>
      </c>
      <c r="C26" s="281">
        <f>施設建設費WS!S27</f>
        <v>1003.0806057350648</v>
      </c>
      <c r="D26" s="279">
        <f>施設建設費WS!U27</f>
        <v>444.73013738450589</v>
      </c>
      <c r="E26" s="252">
        <f>施設建設費WS!W27</f>
        <v>87</v>
      </c>
      <c r="F26" s="287">
        <f>施設建設費WS!Y27</f>
        <v>66</v>
      </c>
      <c r="G26" s="422">
        <f>施設運営費WS詳細!S27</f>
        <v>2.0516730274924369</v>
      </c>
      <c r="H26" s="422">
        <f>施設運営費WS詳細!U27</f>
        <v>0.90963858952905718</v>
      </c>
      <c r="I26" s="344">
        <f>施設運営費WS詳細!W27</f>
        <v>0</v>
      </c>
      <c r="J26" s="344">
        <f>施設運営費WS詳細!Y27</f>
        <v>0</v>
      </c>
      <c r="K26" s="423">
        <f t="shared" si="0"/>
        <v>1005.1322787625572</v>
      </c>
      <c r="L26" s="422">
        <f t="shared" si="1"/>
        <v>445.63977597403493</v>
      </c>
      <c r="M26" s="326">
        <f t="shared" si="2"/>
        <v>87</v>
      </c>
      <c r="N26" s="287">
        <f t="shared" si="3"/>
        <v>66</v>
      </c>
    </row>
    <row r="27" spans="1:14">
      <c r="A27" s="60" t="s">
        <v>267</v>
      </c>
      <c r="B27" s="22" t="s">
        <v>308</v>
      </c>
      <c r="C27" s="281">
        <f>施設建設費WS!S28</f>
        <v>18.240152129639618</v>
      </c>
      <c r="D27" s="279">
        <f>施設建設費WS!U28</f>
        <v>5.6247015460206384</v>
      </c>
      <c r="E27" s="252">
        <f>施設建設費WS!W28</f>
        <v>0</v>
      </c>
      <c r="F27" s="287">
        <f>施設建設費WS!Y28</f>
        <v>0</v>
      </c>
      <c r="G27" s="422">
        <f>施設運営費WS詳細!S28</f>
        <v>17.221678394476704</v>
      </c>
      <c r="H27" s="422">
        <f>施設運営費WS詳細!U28</f>
        <v>5.3106355913050818</v>
      </c>
      <c r="I27" s="344">
        <f>施設運営費WS詳細!W28</f>
        <v>0</v>
      </c>
      <c r="J27" s="344">
        <f>施設運営費WS詳細!Y28</f>
        <v>0</v>
      </c>
      <c r="K27" s="423">
        <f t="shared" si="0"/>
        <v>35.461830524116323</v>
      </c>
      <c r="L27" s="422">
        <f t="shared" si="1"/>
        <v>10.935337137325721</v>
      </c>
      <c r="M27" s="326">
        <f t="shared" si="2"/>
        <v>0</v>
      </c>
      <c r="N27" s="287">
        <f t="shared" si="3"/>
        <v>0</v>
      </c>
    </row>
    <row r="28" spans="1:14">
      <c r="A28" s="60" t="s">
        <v>268</v>
      </c>
      <c r="B28" s="22" t="s">
        <v>365</v>
      </c>
      <c r="C28" s="281">
        <f>施設建設費WS!S29</f>
        <v>4.0831390287319511</v>
      </c>
      <c r="D28" s="279">
        <f>施設建設費WS!U29</f>
        <v>1.9182926331470715</v>
      </c>
      <c r="E28" s="252">
        <f>施設建設費WS!W29</f>
        <v>0</v>
      </c>
      <c r="F28" s="287">
        <f>施設建設費WS!Y29</f>
        <v>0</v>
      </c>
      <c r="G28" s="422">
        <f>施設運営費WS詳細!S29</f>
        <v>13.033623154389467</v>
      </c>
      <c r="H28" s="422">
        <f>施設運営費WS詳細!U29</f>
        <v>6.1233044244503869</v>
      </c>
      <c r="I28" s="344">
        <f>施設運営費WS詳細!W29</f>
        <v>0</v>
      </c>
      <c r="J28" s="344">
        <f>施設運営費WS詳細!Y29</f>
        <v>0</v>
      </c>
      <c r="K28" s="423">
        <f t="shared" si="0"/>
        <v>17.116762183121416</v>
      </c>
      <c r="L28" s="422">
        <f t="shared" si="1"/>
        <v>8.0415970575974587</v>
      </c>
      <c r="M28" s="326">
        <f t="shared" si="2"/>
        <v>0</v>
      </c>
      <c r="N28" s="287">
        <f t="shared" si="3"/>
        <v>0</v>
      </c>
    </row>
    <row r="29" spans="1:14">
      <c r="A29" s="60" t="s">
        <v>269</v>
      </c>
      <c r="B29" s="22" t="s">
        <v>373</v>
      </c>
      <c r="C29" s="281">
        <f>施設建設費WS!S30</f>
        <v>3.4334825602296188</v>
      </c>
      <c r="D29" s="279">
        <f>施設建設費WS!U30</f>
        <v>2.1073149723502631</v>
      </c>
      <c r="E29" s="252">
        <f>施設建設費WS!W30</f>
        <v>0</v>
      </c>
      <c r="F29" s="287">
        <f>施設建設費WS!Y30</f>
        <v>0</v>
      </c>
      <c r="G29" s="422">
        <f>施設運営費WS詳細!S30</f>
        <v>1.308601341605597</v>
      </c>
      <c r="H29" s="422">
        <f>施設運営費WS詳細!U30</f>
        <v>0.80315980979344059</v>
      </c>
      <c r="I29" s="344">
        <f>施設運営費WS詳細!W30</f>
        <v>0</v>
      </c>
      <c r="J29" s="344">
        <f>施設運営費WS詳細!Y30</f>
        <v>0</v>
      </c>
      <c r="K29" s="423">
        <f t="shared" si="0"/>
        <v>4.7420839018352154</v>
      </c>
      <c r="L29" s="422">
        <f t="shared" si="1"/>
        <v>2.9104747821437038</v>
      </c>
      <c r="M29" s="326">
        <f t="shared" si="2"/>
        <v>0</v>
      </c>
      <c r="N29" s="287">
        <f t="shared" si="3"/>
        <v>0</v>
      </c>
    </row>
    <row r="30" spans="1:14">
      <c r="A30" s="60" t="s">
        <v>270</v>
      </c>
      <c r="B30" s="22" t="s">
        <v>374</v>
      </c>
      <c r="C30" s="281">
        <f>施設建設費WS!S31</f>
        <v>52.328906566784738</v>
      </c>
      <c r="D30" s="279">
        <f>施設建設費WS!U31</f>
        <v>34.690684645674409</v>
      </c>
      <c r="E30" s="252">
        <f>施設建設費WS!W31</f>
        <v>8</v>
      </c>
      <c r="F30" s="287">
        <f>施設建設費WS!Y31</f>
        <v>8</v>
      </c>
      <c r="G30" s="422">
        <f>施設運営費WS詳細!S31</f>
        <v>28.641162882376008</v>
      </c>
      <c r="H30" s="422">
        <f>施設運営費WS詳細!U31</f>
        <v>18.987240793381439</v>
      </c>
      <c r="I30" s="344">
        <f>施設運営費WS詳細!W31</f>
        <v>5</v>
      </c>
      <c r="J30" s="344">
        <f>施設運営費WS詳細!Y31</f>
        <v>4</v>
      </c>
      <c r="K30" s="423">
        <f t="shared" si="0"/>
        <v>80.970069449160746</v>
      </c>
      <c r="L30" s="422">
        <f t="shared" si="1"/>
        <v>53.677925439055848</v>
      </c>
      <c r="M30" s="326">
        <f t="shared" si="2"/>
        <v>13</v>
      </c>
      <c r="N30" s="287">
        <f t="shared" si="3"/>
        <v>12</v>
      </c>
    </row>
    <row r="31" spans="1:14">
      <c r="A31" s="60" t="s">
        <v>271</v>
      </c>
      <c r="B31" s="22" t="s">
        <v>18</v>
      </c>
      <c r="C31" s="281">
        <f>施設建設費WS!S32</f>
        <v>33.838171397719492</v>
      </c>
      <c r="D31" s="279">
        <f>施設建設費WS!U32</f>
        <v>21.82923694265995</v>
      </c>
      <c r="E31" s="252">
        <f>施設建設費WS!W32</f>
        <v>2</v>
      </c>
      <c r="F31" s="287">
        <f>施設建設費WS!Y32</f>
        <v>1</v>
      </c>
      <c r="G31" s="422">
        <f>施設運営費WS詳細!S32</f>
        <v>18.635000910018242</v>
      </c>
      <c r="H31" s="422">
        <f>施設運営費WS詳細!U32</f>
        <v>12.021567167748529</v>
      </c>
      <c r="I31" s="344">
        <f>施設運営費WS詳細!W32</f>
        <v>1</v>
      </c>
      <c r="J31" s="344">
        <f>施設運営費WS詳細!Y32</f>
        <v>1</v>
      </c>
      <c r="K31" s="423">
        <f t="shared" si="0"/>
        <v>52.473172307737734</v>
      </c>
      <c r="L31" s="422">
        <f t="shared" si="1"/>
        <v>33.850804110408475</v>
      </c>
      <c r="M31" s="326">
        <f t="shared" si="2"/>
        <v>3</v>
      </c>
      <c r="N31" s="287">
        <f t="shared" si="3"/>
        <v>2</v>
      </c>
    </row>
    <row r="32" spans="1:14">
      <c r="A32" s="60" t="s">
        <v>272</v>
      </c>
      <c r="B32" s="22" t="s">
        <v>19</v>
      </c>
      <c r="C32" s="281">
        <f>施設建設費WS!S33</f>
        <v>76.354718033887792</v>
      </c>
      <c r="D32" s="279">
        <f>施設建設費WS!U33</f>
        <v>64.197601469134298</v>
      </c>
      <c r="E32" s="252">
        <f>施設建設費WS!W33</f>
        <v>1</v>
      </c>
      <c r="F32" s="287">
        <f>施設建設費WS!Y33</f>
        <v>1</v>
      </c>
      <c r="G32" s="422">
        <f>施設運営費WS詳細!S33</f>
        <v>79.237871248661349</v>
      </c>
      <c r="H32" s="422">
        <f>施設運営費WS詳細!U33</f>
        <v>66.621702111799749</v>
      </c>
      <c r="I32" s="344">
        <f>施設運営費WS詳細!W33</f>
        <v>1</v>
      </c>
      <c r="J32" s="344">
        <f>施設運営費WS詳細!Y33</f>
        <v>1</v>
      </c>
      <c r="K32" s="423">
        <f t="shared" si="0"/>
        <v>155.59258928254914</v>
      </c>
      <c r="L32" s="422">
        <f t="shared" si="1"/>
        <v>130.81930358093405</v>
      </c>
      <c r="M32" s="326">
        <f t="shared" si="2"/>
        <v>2</v>
      </c>
      <c r="N32" s="287">
        <f t="shared" si="3"/>
        <v>2</v>
      </c>
    </row>
    <row r="33" spans="1:14">
      <c r="A33" s="60" t="s">
        <v>273</v>
      </c>
      <c r="B33" s="22" t="s">
        <v>412</v>
      </c>
      <c r="C33" s="281">
        <f>施設建設費WS!S34</f>
        <v>31.08830107219644</v>
      </c>
      <c r="D33" s="279">
        <f>施設建設費WS!U34</f>
        <v>20.030005944688249</v>
      </c>
      <c r="E33" s="252">
        <f>施設建設費WS!W34</f>
        <v>2</v>
      </c>
      <c r="F33" s="287">
        <f>施設建設費WS!Y34</f>
        <v>2</v>
      </c>
      <c r="G33" s="422">
        <f>施設運営費WS詳細!S34</f>
        <v>51.784194026463844</v>
      </c>
      <c r="H33" s="422">
        <f>施設運営費WS詳細!U34</f>
        <v>33.364245662128035</v>
      </c>
      <c r="I33" s="344">
        <f>施設運営費WS詳細!W34</f>
        <v>4</v>
      </c>
      <c r="J33" s="344">
        <f>施設運営費WS詳細!Y34</f>
        <v>4</v>
      </c>
      <c r="K33" s="423">
        <f t="shared" si="0"/>
        <v>82.872495098660281</v>
      </c>
      <c r="L33" s="422">
        <f t="shared" si="1"/>
        <v>53.394251606816283</v>
      </c>
      <c r="M33" s="326">
        <f t="shared" si="2"/>
        <v>6</v>
      </c>
      <c r="N33" s="287">
        <f t="shared" si="3"/>
        <v>6</v>
      </c>
    </row>
    <row r="34" spans="1:14">
      <c r="A34" s="60" t="s">
        <v>274</v>
      </c>
      <c r="B34" s="22" t="s">
        <v>331</v>
      </c>
      <c r="C34" s="281">
        <f>施設建設費WS!S35</f>
        <v>13.209777951310125</v>
      </c>
      <c r="D34" s="279">
        <f>施設建設費WS!U35</f>
        <v>6.9268244775805661</v>
      </c>
      <c r="E34" s="252">
        <f>施設建設費WS!W35</f>
        <v>0</v>
      </c>
      <c r="F34" s="287">
        <f>施設建設費WS!Y35</f>
        <v>0</v>
      </c>
      <c r="G34" s="422">
        <f>施設運営費WS詳細!S35</f>
        <v>7.8092575166257294</v>
      </c>
      <c r="H34" s="422">
        <f>施設運営費WS詳細!U35</f>
        <v>4.0949481753043573</v>
      </c>
      <c r="I34" s="344">
        <f>施設運営費WS詳細!W35</f>
        <v>0</v>
      </c>
      <c r="J34" s="344">
        <f>施設運営費WS詳細!Y35</f>
        <v>0</v>
      </c>
      <c r="K34" s="423">
        <f t="shared" si="0"/>
        <v>21.019035467935854</v>
      </c>
      <c r="L34" s="422">
        <f t="shared" si="1"/>
        <v>11.021772652884923</v>
      </c>
      <c r="M34" s="326">
        <f t="shared" si="2"/>
        <v>0</v>
      </c>
      <c r="N34" s="287">
        <f t="shared" si="3"/>
        <v>0</v>
      </c>
    </row>
    <row r="35" spans="1:14">
      <c r="A35" s="60" t="s">
        <v>275</v>
      </c>
      <c r="B35" s="22" t="s">
        <v>20</v>
      </c>
      <c r="C35" s="281">
        <f>施設建設費WS!S36</f>
        <v>4.7954947930758394</v>
      </c>
      <c r="D35" s="279">
        <f>施設建設費WS!U36</f>
        <v>3.3628720257655438</v>
      </c>
      <c r="E35" s="252">
        <f>施設建設費WS!W36</f>
        <v>0</v>
      </c>
      <c r="F35" s="287">
        <f>施設建設費WS!Y36</f>
        <v>0</v>
      </c>
      <c r="G35" s="422">
        <f>施設運営費WS詳細!S36</f>
        <v>0.89286888356620331</v>
      </c>
      <c r="H35" s="422">
        <f>施設運営費WS詳細!U36</f>
        <v>0.62613013271471452</v>
      </c>
      <c r="I35" s="344">
        <f>施設運営費WS詳細!W36</f>
        <v>0</v>
      </c>
      <c r="J35" s="344">
        <f>施設運営費WS詳細!Y36</f>
        <v>0</v>
      </c>
      <c r="K35" s="423">
        <f t="shared" si="0"/>
        <v>5.6883636766420427</v>
      </c>
      <c r="L35" s="422">
        <f t="shared" si="1"/>
        <v>3.9890021584802584</v>
      </c>
      <c r="M35" s="326">
        <f t="shared" si="2"/>
        <v>0</v>
      </c>
      <c r="N35" s="287">
        <f t="shared" si="3"/>
        <v>0</v>
      </c>
    </row>
    <row r="36" spans="1:14">
      <c r="A36" s="60" t="s">
        <v>276</v>
      </c>
      <c r="B36" s="22" t="s">
        <v>21</v>
      </c>
      <c r="C36" s="281">
        <f>施設建設費WS!S37</f>
        <v>8.2570632832248325</v>
      </c>
      <c r="D36" s="279">
        <f>施設建設費WS!U37</f>
        <v>6.0151991896300387</v>
      </c>
      <c r="E36" s="252">
        <f>施設建設費WS!W37</f>
        <v>1</v>
      </c>
      <c r="F36" s="287">
        <f>施設建設費WS!Y37</f>
        <v>1</v>
      </c>
      <c r="G36" s="422">
        <f>施設運営費WS詳細!S37</f>
        <v>5.5720678204857661</v>
      </c>
      <c r="H36" s="422">
        <f>施設運営費WS詳細!U37</f>
        <v>4.0592032165289824</v>
      </c>
      <c r="I36" s="344">
        <f>施設運営費WS詳細!W37</f>
        <v>0</v>
      </c>
      <c r="J36" s="344">
        <f>施設運営費WS詳細!Y37</f>
        <v>0</v>
      </c>
      <c r="K36" s="423">
        <f t="shared" si="0"/>
        <v>13.829131103710598</v>
      </c>
      <c r="L36" s="422">
        <f t="shared" si="1"/>
        <v>10.07440240615902</v>
      </c>
      <c r="M36" s="326">
        <f t="shared" si="2"/>
        <v>1</v>
      </c>
      <c r="N36" s="287">
        <f t="shared" si="3"/>
        <v>1</v>
      </c>
    </row>
    <row r="37" spans="1:14">
      <c r="A37" s="60" t="s">
        <v>277</v>
      </c>
      <c r="B37" s="22" t="s">
        <v>375</v>
      </c>
      <c r="C37" s="281">
        <f>施設建設費WS!S38</f>
        <v>13.585323149132496</v>
      </c>
      <c r="D37" s="279">
        <f>施設建設費WS!U38</f>
        <v>8.2405984500739873</v>
      </c>
      <c r="E37" s="252">
        <f>施設建設費WS!W38</f>
        <v>1</v>
      </c>
      <c r="F37" s="287">
        <f>施設建設費WS!Y38</f>
        <v>1</v>
      </c>
      <c r="G37" s="422">
        <f>施設運営費WS詳細!S38</f>
        <v>509.36302439107607</v>
      </c>
      <c r="H37" s="422">
        <f>施設運営費WS詳細!U38</f>
        <v>308.96991578666518</v>
      </c>
      <c r="I37" s="344">
        <f>施設運営費WS詳細!W38</f>
        <v>53</v>
      </c>
      <c r="J37" s="344">
        <f>施設運営費WS詳細!Y38</f>
        <v>50</v>
      </c>
      <c r="K37" s="423">
        <f t="shared" si="0"/>
        <v>522.9483475402086</v>
      </c>
      <c r="L37" s="422">
        <f t="shared" si="1"/>
        <v>317.21051423673919</v>
      </c>
      <c r="M37" s="326">
        <f t="shared" si="2"/>
        <v>54</v>
      </c>
      <c r="N37" s="287">
        <f t="shared" si="3"/>
        <v>51</v>
      </c>
    </row>
    <row r="38" spans="1:14">
      <c r="A38" s="60" t="s">
        <v>282</v>
      </c>
      <c r="B38" s="22" t="s">
        <v>413</v>
      </c>
      <c r="C38" s="281">
        <f>施設建設費WS!S39</f>
        <v>4.803618476198352</v>
      </c>
      <c r="D38" s="279">
        <f>施設建設費WS!U39</f>
        <v>2.754358262441345</v>
      </c>
      <c r="E38" s="252">
        <f>施設建設費WS!W39</f>
        <v>1</v>
      </c>
      <c r="F38" s="287">
        <f>施設建設費WS!Y39</f>
        <v>1</v>
      </c>
      <c r="G38" s="422">
        <f>施設運営費WS詳細!S39</f>
        <v>2.6659818146334939</v>
      </c>
      <c r="H38" s="422">
        <f>施設運営費WS詳細!U39</f>
        <v>1.5286536753571522</v>
      </c>
      <c r="I38" s="344">
        <f>施設運営費WS詳細!W39</f>
        <v>0</v>
      </c>
      <c r="J38" s="344">
        <f>施設運営費WS詳細!Y39</f>
        <v>0</v>
      </c>
      <c r="K38" s="423">
        <f t="shared" si="0"/>
        <v>7.4696002908318455</v>
      </c>
      <c r="L38" s="422">
        <f t="shared" si="1"/>
        <v>4.2830119377984968</v>
      </c>
      <c r="M38" s="326">
        <f t="shared" si="2"/>
        <v>1</v>
      </c>
      <c r="N38" s="287">
        <f t="shared" si="3"/>
        <v>1</v>
      </c>
    </row>
    <row r="39" spans="1:14">
      <c r="A39" s="60" t="s">
        <v>332</v>
      </c>
      <c r="B39" s="22" t="s">
        <v>22</v>
      </c>
      <c r="C39" s="281">
        <f>施設建設費WS!S40</f>
        <v>92.779688970087776</v>
      </c>
      <c r="D39" s="279">
        <f>施設建設費WS!U40</f>
        <v>55.400244097873738</v>
      </c>
      <c r="E39" s="252">
        <f>施設建設費WS!W40</f>
        <v>11</v>
      </c>
      <c r="F39" s="287">
        <f>施設建設費WS!Y40</f>
        <v>9</v>
      </c>
      <c r="G39" s="422">
        <f>施設運営費WS詳細!S40</f>
        <v>26.930246358005924</v>
      </c>
      <c r="H39" s="422">
        <f>施設運営費WS詳細!U40</f>
        <v>16.080483114471384</v>
      </c>
      <c r="I39" s="344">
        <f>施設運営費WS詳細!W40</f>
        <v>3</v>
      </c>
      <c r="J39" s="344">
        <f>施設運営費WS詳細!Y40</f>
        <v>3</v>
      </c>
      <c r="K39" s="423">
        <f t="shared" si="0"/>
        <v>119.70993532809371</v>
      </c>
      <c r="L39" s="422">
        <f t="shared" si="1"/>
        <v>71.48072721234513</v>
      </c>
      <c r="M39" s="326">
        <f t="shared" si="2"/>
        <v>14</v>
      </c>
      <c r="N39" s="287">
        <f t="shared" si="3"/>
        <v>12</v>
      </c>
    </row>
    <row r="40" spans="1:14">
      <c r="A40" s="60" t="s">
        <v>333</v>
      </c>
      <c r="B40" s="22" t="s">
        <v>23</v>
      </c>
      <c r="C40" s="281">
        <f>施設建設費WS!S41</f>
        <v>32.104886079638952</v>
      </c>
      <c r="D40" s="279">
        <f>施設建設費WS!U41</f>
        <v>16.32927766362716</v>
      </c>
      <c r="E40" s="252">
        <f>施設建設費WS!W41</f>
        <v>5</v>
      </c>
      <c r="F40" s="287">
        <f>施設建設費WS!Y41</f>
        <v>4</v>
      </c>
      <c r="G40" s="422">
        <f>施設運営費WS詳細!S41</f>
        <v>27.50105997728123</v>
      </c>
      <c r="H40" s="422">
        <f>施設運営費WS詳細!U41</f>
        <v>13.987666652955133</v>
      </c>
      <c r="I40" s="344">
        <f>施設運営費WS詳細!W41</f>
        <v>4</v>
      </c>
      <c r="J40" s="344">
        <f>施設運営費WS詳細!Y41</f>
        <v>3</v>
      </c>
      <c r="K40" s="423">
        <f t="shared" si="0"/>
        <v>59.605946056920182</v>
      </c>
      <c r="L40" s="422">
        <f t="shared" si="1"/>
        <v>30.316944316582294</v>
      </c>
      <c r="M40" s="326">
        <f t="shared" si="2"/>
        <v>9</v>
      </c>
      <c r="N40" s="287">
        <f t="shared" si="3"/>
        <v>7</v>
      </c>
    </row>
    <row r="41" spans="1:14">
      <c r="A41" s="60" t="s">
        <v>334</v>
      </c>
      <c r="B41" s="22" t="s">
        <v>376</v>
      </c>
      <c r="C41" s="281">
        <f>施設建設費WS!S42</f>
        <v>1.5932045019505279</v>
      </c>
      <c r="D41" s="279">
        <f>施設建設費WS!U42</f>
        <v>0</v>
      </c>
      <c r="E41" s="252">
        <f>施設建設費WS!W42</f>
        <v>0</v>
      </c>
      <c r="F41" s="287">
        <f>施設建設費WS!Y42</f>
        <v>0</v>
      </c>
      <c r="G41" s="422">
        <f>施設運営費WS詳細!S42</f>
        <v>0.46246808516211757</v>
      </c>
      <c r="H41" s="422">
        <f>施設運営費WS詳細!U42</f>
        <v>0</v>
      </c>
      <c r="I41" s="344">
        <f>施設運営費WS詳細!W42</f>
        <v>0</v>
      </c>
      <c r="J41" s="344">
        <f>施設運営費WS詳細!Y42</f>
        <v>0</v>
      </c>
      <c r="K41" s="423">
        <f t="shared" si="0"/>
        <v>2.0556725871126456</v>
      </c>
      <c r="L41" s="422">
        <f t="shared" si="1"/>
        <v>0</v>
      </c>
      <c r="M41" s="326">
        <f t="shared" si="2"/>
        <v>0</v>
      </c>
      <c r="N41" s="287">
        <f t="shared" si="3"/>
        <v>0</v>
      </c>
    </row>
    <row r="42" spans="1:14">
      <c r="A42" s="60" t="s">
        <v>335</v>
      </c>
      <c r="B42" s="22" t="s">
        <v>377</v>
      </c>
      <c r="C42" s="281">
        <f>施設建設費WS!S43</f>
        <v>16.390612649797109</v>
      </c>
      <c r="D42" s="279">
        <f>施設建設費WS!U43</f>
        <v>7.0129171206917293</v>
      </c>
      <c r="E42" s="252">
        <f>施設建設費WS!W43</f>
        <v>0</v>
      </c>
      <c r="F42" s="287">
        <f>施設建設費WS!Y43</f>
        <v>0</v>
      </c>
      <c r="G42" s="422">
        <f>施設運営費WS詳細!S43</f>
        <v>1.5219252654000179</v>
      </c>
      <c r="H42" s="422">
        <f>施設運営費WS詳細!U43</f>
        <v>0.65117369180640161</v>
      </c>
      <c r="I42" s="344">
        <f>施設運営費WS詳細!W43</f>
        <v>0</v>
      </c>
      <c r="J42" s="344">
        <f>施設運営費WS詳細!Y43</f>
        <v>0</v>
      </c>
      <c r="K42" s="423">
        <f t="shared" si="0"/>
        <v>17.912537915197127</v>
      </c>
      <c r="L42" s="422">
        <f t="shared" si="1"/>
        <v>7.6640908124981308</v>
      </c>
      <c r="M42" s="326">
        <f t="shared" si="2"/>
        <v>0</v>
      </c>
      <c r="N42" s="287">
        <f t="shared" si="3"/>
        <v>0</v>
      </c>
    </row>
    <row r="43" spans="1:14">
      <c r="A43" s="2"/>
      <c r="B43" s="6" t="s">
        <v>24</v>
      </c>
      <c r="C43" s="378">
        <f t="shared" ref="C43:I43" si="4">SUM(C4:C42)</f>
        <v>1513.6793554241151</v>
      </c>
      <c r="D43" s="282">
        <f t="shared" si="4"/>
        <v>738.19846200277811</v>
      </c>
      <c r="E43" s="261">
        <f t="shared" si="4"/>
        <v>123</v>
      </c>
      <c r="F43" s="291">
        <f>SUM(F4:F42)</f>
        <v>96</v>
      </c>
      <c r="G43" s="424">
        <f t="shared" si="4"/>
        <v>818.98913205597739</v>
      </c>
      <c r="H43" s="424">
        <f t="shared" si="4"/>
        <v>502.57688076185656</v>
      </c>
      <c r="I43" s="424">
        <f t="shared" si="4"/>
        <v>71</v>
      </c>
      <c r="J43" s="424">
        <f>SUM(J4:J42)</f>
        <v>66</v>
      </c>
      <c r="K43" s="425">
        <f t="shared" si="0"/>
        <v>2332.6684874800926</v>
      </c>
      <c r="L43" s="424">
        <f t="shared" si="1"/>
        <v>1240.7753427646346</v>
      </c>
      <c r="M43" s="417">
        <f t="shared" si="2"/>
        <v>194</v>
      </c>
      <c r="N43" s="291">
        <f t="shared" si="3"/>
        <v>162</v>
      </c>
    </row>
    <row r="44" spans="1:14">
      <c r="F44" s="426"/>
      <c r="G44" s="426"/>
      <c r="H44" s="426"/>
      <c r="I44" s="426"/>
      <c r="J44" s="426"/>
      <c r="K44" s="426"/>
      <c r="L44" s="426"/>
      <c r="M44" s="426"/>
      <c r="N44" s="426"/>
    </row>
    <row r="45" spans="1:14">
      <c r="F45" s="426"/>
      <c r="G45" s="426"/>
      <c r="H45" s="426"/>
      <c r="I45" s="426"/>
      <c r="J45" s="426"/>
      <c r="K45" s="426"/>
      <c r="L45" s="426"/>
      <c r="M45" s="426"/>
      <c r="N45" s="426"/>
    </row>
    <row r="46" spans="1:14">
      <c r="F46" s="426"/>
      <c r="G46" s="426"/>
      <c r="H46" s="426"/>
      <c r="I46" s="426"/>
      <c r="J46" s="426"/>
      <c r="K46" s="426"/>
      <c r="L46" s="426"/>
      <c r="M46" s="426"/>
      <c r="N46" s="426"/>
    </row>
    <row r="47" spans="1:14">
      <c r="F47" s="426"/>
      <c r="G47" s="426"/>
      <c r="H47" s="426"/>
      <c r="I47" s="426"/>
      <c r="J47" s="426"/>
      <c r="K47" s="426"/>
      <c r="L47" s="426"/>
      <c r="M47" s="426"/>
      <c r="N47" s="426"/>
    </row>
    <row r="48" spans="1:14">
      <c r="F48" s="426"/>
      <c r="G48" s="426"/>
      <c r="H48" s="426"/>
      <c r="I48" s="426"/>
      <c r="J48" s="426"/>
      <c r="K48" s="426"/>
      <c r="L48" s="426"/>
      <c r="M48" s="426"/>
      <c r="N48" s="426"/>
    </row>
    <row r="49" spans="6:14">
      <c r="F49" s="426"/>
      <c r="G49" s="426"/>
      <c r="H49" s="426"/>
      <c r="I49" s="426"/>
      <c r="J49" s="426"/>
      <c r="K49" s="426"/>
      <c r="L49" s="426"/>
      <c r="M49" s="426"/>
      <c r="N49" s="426"/>
    </row>
    <row r="50" spans="6:14">
      <c r="F50" s="426"/>
      <c r="G50" s="426"/>
      <c r="H50" s="426"/>
      <c r="I50" s="426"/>
      <c r="J50" s="426"/>
      <c r="K50" s="426"/>
      <c r="L50" s="426"/>
      <c r="M50" s="426"/>
      <c r="N50" s="426"/>
    </row>
  </sheetData>
  <mergeCells count="1">
    <mergeCell ref="Q7:R7"/>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RowHeight="13.5"/>
  <cols>
    <col min="1" max="1" width="3.375" customWidth="1"/>
    <col min="2" max="2" width="23.875" customWidth="1"/>
    <col min="3" max="3" width="11" bestFit="1" customWidth="1"/>
    <col min="4" max="7" width="11.125" customWidth="1"/>
    <col min="8" max="9" width="10.375" customWidth="1"/>
    <col min="11" max="12" width="11.75" customWidth="1"/>
    <col min="14" max="14" width="3.75" customWidth="1"/>
    <col min="15" max="15" width="14.625" customWidth="1"/>
    <col min="16" max="19" width="10.5" customWidth="1"/>
  </cols>
  <sheetData>
    <row r="1" spans="1:8">
      <c r="A1" s="16" t="s">
        <v>389</v>
      </c>
      <c r="C1" t="s">
        <v>481</v>
      </c>
    </row>
    <row r="2" spans="1:8">
      <c r="A2" t="s">
        <v>388</v>
      </c>
    </row>
    <row r="3" spans="1:8" s="63" customFormat="1" ht="27">
      <c r="A3" s="353" t="s">
        <v>393</v>
      </c>
      <c r="B3" s="354" t="s">
        <v>301</v>
      </c>
      <c r="C3" s="352" t="s">
        <v>302</v>
      </c>
      <c r="D3" s="352" t="s">
        <v>303</v>
      </c>
      <c r="E3" s="352" t="s">
        <v>304</v>
      </c>
      <c r="F3" s="355" t="s">
        <v>305</v>
      </c>
      <c r="G3" s="356" t="s">
        <v>306</v>
      </c>
    </row>
    <row r="4" spans="1:8" s="63" customFormat="1">
      <c r="A4" s="357"/>
      <c r="B4" s="358"/>
      <c r="C4" s="359" t="s">
        <v>48</v>
      </c>
      <c r="D4" s="359" t="s">
        <v>49</v>
      </c>
      <c r="E4" s="359" t="s">
        <v>300</v>
      </c>
      <c r="F4" s="360" t="s">
        <v>390</v>
      </c>
      <c r="G4" s="64" t="s">
        <v>391</v>
      </c>
    </row>
    <row r="5" spans="1:8">
      <c r="A5" s="271" t="s">
        <v>352</v>
      </c>
      <c r="B5" s="272" t="s">
        <v>369</v>
      </c>
      <c r="C5" s="273">
        <v>16062133</v>
      </c>
      <c r="D5" s="273">
        <v>4818043</v>
      </c>
      <c r="E5" s="273">
        <v>754200</v>
      </c>
      <c r="F5" s="381">
        <f>D5/C5</f>
        <v>0.2999628380614206</v>
      </c>
      <c r="G5" s="382">
        <f>E5/C5</f>
        <v>4.6955158446266132E-2</v>
      </c>
      <c r="H5" s="7"/>
    </row>
    <row r="6" spans="1:8">
      <c r="A6" s="271" t="s">
        <v>353</v>
      </c>
      <c r="B6" s="272" t="s">
        <v>370</v>
      </c>
      <c r="C6" s="273">
        <v>1116418</v>
      </c>
      <c r="D6" s="273">
        <v>275994</v>
      </c>
      <c r="E6" s="273">
        <v>40270</v>
      </c>
      <c r="F6" s="381">
        <f t="shared" ref="F6:F43" si="0">D6/C6</f>
        <v>0.24721385717535904</v>
      </c>
      <c r="G6" s="382">
        <f t="shared" ref="G6:G43" si="1">E6/C6</f>
        <v>3.6070719031760505E-2</v>
      </c>
      <c r="H6" s="7"/>
    </row>
    <row r="7" spans="1:8">
      <c r="A7" s="271" t="s">
        <v>354</v>
      </c>
      <c r="B7" s="272" t="s">
        <v>371</v>
      </c>
      <c r="C7" s="273">
        <v>2324692</v>
      </c>
      <c r="D7" s="273">
        <v>641416</v>
      </c>
      <c r="E7" s="273">
        <v>85698</v>
      </c>
      <c r="F7" s="381">
        <f t="shared" si="0"/>
        <v>0.27591440070340501</v>
      </c>
      <c r="G7" s="382">
        <f t="shared" si="1"/>
        <v>3.6864238359318138E-2</v>
      </c>
      <c r="H7" s="7"/>
    </row>
    <row r="8" spans="1:8">
      <c r="A8" s="271" t="s">
        <v>355</v>
      </c>
      <c r="B8" s="272" t="s">
        <v>7</v>
      </c>
      <c r="C8" s="273">
        <v>2911555</v>
      </c>
      <c r="D8" s="273">
        <v>522764</v>
      </c>
      <c r="E8" s="273">
        <v>1540876</v>
      </c>
      <c r="F8" s="381">
        <f t="shared" si="0"/>
        <v>0.17954804219738249</v>
      </c>
      <c r="G8" s="382">
        <f t="shared" si="1"/>
        <v>0.52922785247058701</v>
      </c>
      <c r="H8" s="7"/>
    </row>
    <row r="9" spans="1:8">
      <c r="A9" s="271" t="s">
        <v>356</v>
      </c>
      <c r="B9" s="272" t="s">
        <v>330</v>
      </c>
      <c r="C9" s="273">
        <v>63711221</v>
      </c>
      <c r="D9" s="273">
        <v>23069758</v>
      </c>
      <c r="E9" s="273">
        <v>2300814</v>
      </c>
      <c r="F9" s="381">
        <f t="shared" si="0"/>
        <v>0.3620988208654799</v>
      </c>
      <c r="G9" s="382">
        <f t="shared" si="1"/>
        <v>3.6113167569022102E-2</v>
      </c>
      <c r="H9" s="7"/>
    </row>
    <row r="10" spans="1:8">
      <c r="A10" s="271" t="s">
        <v>357</v>
      </c>
      <c r="B10" s="272" t="s">
        <v>8</v>
      </c>
      <c r="C10" s="273">
        <v>11152351</v>
      </c>
      <c r="D10" s="273">
        <v>7166041</v>
      </c>
      <c r="E10" s="273">
        <v>400310</v>
      </c>
      <c r="F10" s="381">
        <f t="shared" si="0"/>
        <v>0.64255877527527605</v>
      </c>
      <c r="G10" s="382">
        <f t="shared" si="1"/>
        <v>3.5894673688086035E-2</v>
      </c>
      <c r="H10" s="7"/>
    </row>
    <row r="11" spans="1:8">
      <c r="A11" s="271" t="s">
        <v>358</v>
      </c>
      <c r="B11" s="272" t="s">
        <v>361</v>
      </c>
      <c r="C11" s="273">
        <v>17927683</v>
      </c>
      <c r="D11" s="273">
        <v>4785314</v>
      </c>
      <c r="E11" s="273">
        <v>1188740</v>
      </c>
      <c r="F11" s="381">
        <f t="shared" si="0"/>
        <v>0.26692317127651133</v>
      </c>
      <c r="G11" s="382">
        <f t="shared" si="1"/>
        <v>6.6307508895600178E-2</v>
      </c>
      <c r="H11" s="7"/>
    </row>
    <row r="12" spans="1:8">
      <c r="A12" s="271" t="s">
        <v>359</v>
      </c>
      <c r="B12" s="272" t="s">
        <v>9</v>
      </c>
      <c r="C12" s="273">
        <v>38514334</v>
      </c>
      <c r="D12" s="273">
        <v>9261724</v>
      </c>
      <c r="E12" s="273">
        <v>1245678</v>
      </c>
      <c r="F12" s="381">
        <f t="shared" si="0"/>
        <v>0.24047472818821169</v>
      </c>
      <c r="G12" s="382">
        <f t="shared" si="1"/>
        <v>3.2343230964346936E-2</v>
      </c>
      <c r="H12" s="7"/>
    </row>
    <row r="13" spans="1:8">
      <c r="A13" s="271" t="s">
        <v>360</v>
      </c>
      <c r="B13" s="272" t="s">
        <v>10</v>
      </c>
      <c r="C13" s="273">
        <v>22448255</v>
      </c>
      <c r="D13" s="273">
        <v>5066181</v>
      </c>
      <c r="E13" s="273">
        <v>547462</v>
      </c>
      <c r="F13" s="381">
        <f t="shared" si="0"/>
        <v>0.22568261987401694</v>
      </c>
      <c r="G13" s="382">
        <f t="shared" si="1"/>
        <v>2.4387730805802053E-2</v>
      </c>
      <c r="H13" s="7"/>
    </row>
    <row r="14" spans="1:8">
      <c r="A14" s="271" t="s">
        <v>253</v>
      </c>
      <c r="B14" s="272" t="s">
        <v>410</v>
      </c>
      <c r="C14" s="273">
        <v>18300327</v>
      </c>
      <c r="D14" s="273">
        <v>3686551</v>
      </c>
      <c r="E14" s="273">
        <v>615789</v>
      </c>
      <c r="F14" s="381">
        <f t="shared" si="0"/>
        <v>0.20144727468531026</v>
      </c>
      <c r="G14" s="382">
        <f t="shared" si="1"/>
        <v>3.3649070860864945E-2</v>
      </c>
      <c r="H14" s="7"/>
    </row>
    <row r="15" spans="1:8">
      <c r="A15" s="271" t="s">
        <v>254</v>
      </c>
      <c r="B15" s="272" t="s">
        <v>11</v>
      </c>
      <c r="C15" s="273">
        <v>8380683</v>
      </c>
      <c r="D15" s="273">
        <v>1590716</v>
      </c>
      <c r="E15" s="273">
        <v>479349</v>
      </c>
      <c r="F15" s="381">
        <f t="shared" si="0"/>
        <v>0.18980744170850991</v>
      </c>
      <c r="G15" s="382">
        <f t="shared" si="1"/>
        <v>5.7196889561387777E-2</v>
      </c>
      <c r="H15" s="7"/>
    </row>
    <row r="16" spans="1:8">
      <c r="A16" s="271" t="s">
        <v>255</v>
      </c>
      <c r="B16" s="272" t="s">
        <v>12</v>
      </c>
      <c r="C16" s="273">
        <v>30021594</v>
      </c>
      <c r="D16" s="273">
        <v>1837641</v>
      </c>
      <c r="E16" s="273">
        <v>841231</v>
      </c>
      <c r="F16" s="381">
        <f t="shared" si="0"/>
        <v>6.1210640580909859E-2</v>
      </c>
      <c r="G16" s="382">
        <f t="shared" si="1"/>
        <v>2.8020863915486968E-2</v>
      </c>
      <c r="H16" s="7"/>
    </row>
    <row r="17" spans="1:8">
      <c r="A17" s="271" t="s">
        <v>256</v>
      </c>
      <c r="B17" s="272" t="s">
        <v>13</v>
      </c>
      <c r="C17" s="273">
        <v>10685555</v>
      </c>
      <c r="D17" s="273">
        <v>1457178</v>
      </c>
      <c r="E17" s="273">
        <v>421742</v>
      </c>
      <c r="F17" s="381">
        <f t="shared" si="0"/>
        <v>0.13636895790625755</v>
      </c>
      <c r="G17" s="382">
        <f t="shared" si="1"/>
        <v>3.9468422557368335E-2</v>
      </c>
      <c r="H17" s="7"/>
    </row>
    <row r="18" spans="1:8">
      <c r="A18" s="271" t="s">
        <v>257</v>
      </c>
      <c r="B18" s="272" t="s">
        <v>14</v>
      </c>
      <c r="C18" s="273">
        <v>14522142</v>
      </c>
      <c r="D18" s="273">
        <v>2094105</v>
      </c>
      <c r="E18" s="273">
        <v>691088</v>
      </c>
      <c r="F18" s="381">
        <f t="shared" si="0"/>
        <v>0.14420083483552221</v>
      </c>
      <c r="G18" s="382">
        <f t="shared" si="1"/>
        <v>4.7588571988898057E-2</v>
      </c>
      <c r="H18" s="7"/>
    </row>
    <row r="19" spans="1:8">
      <c r="A19" s="271" t="s">
        <v>258</v>
      </c>
      <c r="B19" s="272" t="s">
        <v>362</v>
      </c>
      <c r="C19" s="273">
        <v>12033538</v>
      </c>
      <c r="D19" s="273">
        <v>1395896</v>
      </c>
      <c r="E19" s="273">
        <v>179084</v>
      </c>
      <c r="F19" s="381">
        <f t="shared" si="0"/>
        <v>0.1160004647012375</v>
      </c>
      <c r="G19" s="382">
        <f t="shared" si="1"/>
        <v>1.4882073750878586E-2</v>
      </c>
      <c r="H19" s="7"/>
    </row>
    <row r="20" spans="1:8">
      <c r="A20" s="271" t="s">
        <v>259</v>
      </c>
      <c r="B20" s="272" t="s">
        <v>363</v>
      </c>
      <c r="C20" s="273">
        <v>19605449</v>
      </c>
      <c r="D20" s="273">
        <v>2648839</v>
      </c>
      <c r="E20" s="273">
        <v>251687</v>
      </c>
      <c r="F20" s="381">
        <f t="shared" si="0"/>
        <v>0.13510728573469549</v>
      </c>
      <c r="G20" s="382">
        <f t="shared" si="1"/>
        <v>1.2837604484345143E-2</v>
      </c>
      <c r="H20" s="7"/>
    </row>
    <row r="21" spans="1:8">
      <c r="A21" s="271" t="s">
        <v>260</v>
      </c>
      <c r="B21" s="272" t="s">
        <v>364</v>
      </c>
      <c r="C21" s="273">
        <v>9011503</v>
      </c>
      <c r="D21" s="273">
        <v>1954066</v>
      </c>
      <c r="E21" s="273">
        <v>154137</v>
      </c>
      <c r="F21" s="381">
        <f t="shared" si="0"/>
        <v>0.21684129717317965</v>
      </c>
      <c r="G21" s="382">
        <f t="shared" si="1"/>
        <v>1.71044719177256E-2</v>
      </c>
      <c r="H21" s="7"/>
    </row>
    <row r="22" spans="1:8">
      <c r="A22" s="271" t="s">
        <v>261</v>
      </c>
      <c r="B22" s="272" t="s">
        <v>372</v>
      </c>
      <c r="C22" s="273">
        <v>14837394</v>
      </c>
      <c r="D22" s="273">
        <v>1120479</v>
      </c>
      <c r="E22" s="273">
        <v>180831</v>
      </c>
      <c r="F22" s="381">
        <f t="shared" si="0"/>
        <v>7.5517237056588235E-2</v>
      </c>
      <c r="G22" s="382">
        <f t="shared" si="1"/>
        <v>1.2187517565416138E-2</v>
      </c>
      <c r="H22" s="7"/>
    </row>
    <row r="23" spans="1:8">
      <c r="A23" s="271" t="s">
        <v>262</v>
      </c>
      <c r="B23" s="272" t="s">
        <v>15</v>
      </c>
      <c r="C23" s="273">
        <v>20704850</v>
      </c>
      <c r="D23" s="273">
        <v>4410384</v>
      </c>
      <c r="E23" s="273">
        <v>231756</v>
      </c>
      <c r="F23" s="381">
        <f t="shared" si="0"/>
        <v>0.21301212034861397</v>
      </c>
      <c r="G23" s="382">
        <f t="shared" si="1"/>
        <v>1.1193319439648198E-2</v>
      </c>
      <c r="H23" s="7"/>
    </row>
    <row r="24" spans="1:8">
      <c r="A24" s="271" t="s">
        <v>263</v>
      </c>
      <c r="B24" s="272" t="s">
        <v>473</v>
      </c>
      <c r="C24" s="273">
        <v>8165716</v>
      </c>
      <c r="D24" s="273">
        <v>2593955</v>
      </c>
      <c r="E24" s="273">
        <v>115301</v>
      </c>
      <c r="F24" s="381">
        <f t="shared" si="0"/>
        <v>0.31766412155406826</v>
      </c>
      <c r="G24" s="382">
        <f t="shared" si="1"/>
        <v>1.4120133494723549E-2</v>
      </c>
      <c r="H24" s="7"/>
    </row>
    <row r="25" spans="1:8">
      <c r="A25" s="271" t="s">
        <v>264</v>
      </c>
      <c r="B25" s="272" t="s">
        <v>307</v>
      </c>
      <c r="C25" s="273">
        <v>62217868</v>
      </c>
      <c r="D25" s="273">
        <v>5788348</v>
      </c>
      <c r="E25" s="273">
        <v>1051807</v>
      </c>
      <c r="F25" s="381">
        <f t="shared" si="0"/>
        <v>9.3033531782220499E-2</v>
      </c>
      <c r="G25" s="382">
        <f t="shared" si="1"/>
        <v>1.6905224074859011E-2</v>
      </c>
      <c r="H25" s="7"/>
    </row>
    <row r="26" spans="1:8">
      <c r="A26" s="271" t="s">
        <v>265</v>
      </c>
      <c r="B26" s="272" t="s">
        <v>16</v>
      </c>
      <c r="C26" s="273">
        <v>17190231</v>
      </c>
      <c r="D26" s="273">
        <v>6525089</v>
      </c>
      <c r="E26" s="273">
        <v>735829</v>
      </c>
      <c r="F26" s="381">
        <f t="shared" si="0"/>
        <v>0.37958122843142711</v>
      </c>
      <c r="G26" s="382">
        <f t="shared" si="1"/>
        <v>4.2805067599149774E-2</v>
      </c>
      <c r="H26" s="7"/>
    </row>
    <row r="27" spans="1:8">
      <c r="A27" s="271" t="s">
        <v>266</v>
      </c>
      <c r="B27" s="272" t="s">
        <v>17</v>
      </c>
      <c r="C27" s="273">
        <v>60836569</v>
      </c>
      <c r="D27" s="273">
        <v>0</v>
      </c>
      <c r="E27" s="273">
        <v>0</v>
      </c>
      <c r="F27" s="381">
        <f t="shared" si="0"/>
        <v>0</v>
      </c>
      <c r="G27" s="382">
        <f t="shared" si="1"/>
        <v>0</v>
      </c>
      <c r="H27" s="7"/>
    </row>
    <row r="28" spans="1:8">
      <c r="A28" s="271" t="s">
        <v>267</v>
      </c>
      <c r="B28" s="272" t="s">
        <v>308</v>
      </c>
      <c r="C28" s="273">
        <v>24633709</v>
      </c>
      <c r="D28" s="273">
        <v>0</v>
      </c>
      <c r="E28" s="273">
        <v>0</v>
      </c>
      <c r="F28" s="381">
        <f t="shared" si="0"/>
        <v>0</v>
      </c>
      <c r="G28" s="382">
        <f t="shared" si="1"/>
        <v>0</v>
      </c>
      <c r="H28" s="7"/>
    </row>
    <row r="29" spans="1:8">
      <c r="A29" s="271" t="s">
        <v>268</v>
      </c>
      <c r="B29" s="272" t="s">
        <v>365</v>
      </c>
      <c r="C29" s="273">
        <v>4545590</v>
      </c>
      <c r="D29" s="273">
        <v>0</v>
      </c>
      <c r="E29" s="273">
        <v>0</v>
      </c>
      <c r="F29" s="381">
        <f t="shared" si="0"/>
        <v>0</v>
      </c>
      <c r="G29" s="382">
        <f t="shared" si="1"/>
        <v>0</v>
      </c>
      <c r="H29" s="7"/>
    </row>
    <row r="30" spans="1:8">
      <c r="A30" s="271" t="s">
        <v>269</v>
      </c>
      <c r="B30" s="272" t="s">
        <v>373</v>
      </c>
      <c r="C30" s="273">
        <v>4901980</v>
      </c>
      <c r="D30" s="273">
        <v>0</v>
      </c>
      <c r="E30" s="273">
        <v>0</v>
      </c>
      <c r="F30" s="381">
        <f t="shared" si="0"/>
        <v>0</v>
      </c>
      <c r="G30" s="382">
        <f t="shared" si="1"/>
        <v>0</v>
      </c>
      <c r="H30" s="7"/>
    </row>
    <row r="31" spans="1:8">
      <c r="A31" s="271" t="s">
        <v>270</v>
      </c>
      <c r="B31" s="272" t="s">
        <v>374</v>
      </c>
      <c r="C31" s="273">
        <v>190597553</v>
      </c>
      <c r="D31" s="273">
        <v>95118672</v>
      </c>
      <c r="E31" s="273">
        <v>0</v>
      </c>
      <c r="F31" s="381">
        <f t="shared" si="0"/>
        <v>0.4990550534507649</v>
      </c>
      <c r="G31" s="382">
        <f t="shared" si="1"/>
        <v>0</v>
      </c>
      <c r="H31" s="7"/>
    </row>
    <row r="32" spans="1:8">
      <c r="A32" s="271" t="s">
        <v>271</v>
      </c>
      <c r="B32" s="272" t="s">
        <v>18</v>
      </c>
      <c r="C32" s="273">
        <v>35448224</v>
      </c>
      <c r="D32" s="273">
        <v>0</v>
      </c>
      <c r="E32" s="273">
        <v>0</v>
      </c>
      <c r="F32" s="381">
        <f t="shared" si="0"/>
        <v>0</v>
      </c>
      <c r="G32" s="382">
        <f t="shared" si="1"/>
        <v>0</v>
      </c>
      <c r="H32" s="7"/>
    </row>
    <row r="33" spans="1:10">
      <c r="A33" s="271" t="s">
        <v>272</v>
      </c>
      <c r="B33" s="272" t="s">
        <v>19</v>
      </c>
      <c r="C33" s="273">
        <v>80718943</v>
      </c>
      <c r="D33" s="273">
        <v>0</v>
      </c>
      <c r="E33" s="273">
        <v>0</v>
      </c>
      <c r="F33" s="381">
        <f t="shared" si="0"/>
        <v>0</v>
      </c>
      <c r="G33" s="382">
        <f t="shared" si="1"/>
        <v>0</v>
      </c>
      <c r="H33" s="7"/>
    </row>
    <row r="34" spans="1:10">
      <c r="A34" s="271" t="s">
        <v>273</v>
      </c>
      <c r="B34" s="272" t="s">
        <v>412</v>
      </c>
      <c r="C34" s="273">
        <v>69440121</v>
      </c>
      <c r="D34" s="273">
        <v>0</v>
      </c>
      <c r="E34" s="273">
        <v>14430703</v>
      </c>
      <c r="F34" s="381">
        <f t="shared" si="0"/>
        <v>0</v>
      </c>
      <c r="G34" s="382">
        <f t="shared" si="1"/>
        <v>0.20781506126695834</v>
      </c>
      <c r="H34" s="7"/>
    </row>
    <row r="35" spans="1:10">
      <c r="A35" s="271" t="s">
        <v>274</v>
      </c>
      <c r="B35" s="272" t="s">
        <v>331</v>
      </c>
      <c r="C35" s="273">
        <v>52489078</v>
      </c>
      <c r="D35" s="273">
        <v>2289385</v>
      </c>
      <c r="E35" s="273">
        <v>225182</v>
      </c>
      <c r="F35" s="381">
        <f t="shared" si="0"/>
        <v>4.3616407207609932E-2</v>
      </c>
      <c r="G35" s="382">
        <f t="shared" si="1"/>
        <v>4.2900734510901489E-3</v>
      </c>
      <c r="H35" s="7"/>
    </row>
    <row r="36" spans="1:10">
      <c r="A36" s="271" t="s">
        <v>275</v>
      </c>
      <c r="B36" s="272" t="s">
        <v>20</v>
      </c>
      <c r="C36" s="273">
        <v>39739035</v>
      </c>
      <c r="D36" s="273">
        <v>0</v>
      </c>
      <c r="E36" s="273">
        <v>0</v>
      </c>
      <c r="F36" s="381">
        <f t="shared" si="0"/>
        <v>0</v>
      </c>
      <c r="G36" s="382">
        <f t="shared" si="1"/>
        <v>0</v>
      </c>
      <c r="H36" s="7"/>
    </row>
    <row r="37" spans="1:10">
      <c r="A37" s="271" t="s">
        <v>276</v>
      </c>
      <c r="B37" s="272" t="s">
        <v>21</v>
      </c>
      <c r="C37" s="273">
        <v>43681145</v>
      </c>
      <c r="D37" s="273">
        <v>0</v>
      </c>
      <c r="E37" s="273">
        <v>631</v>
      </c>
      <c r="F37" s="381">
        <f t="shared" si="0"/>
        <v>0</v>
      </c>
      <c r="G37" s="382">
        <f t="shared" si="1"/>
        <v>1.4445592028322518E-5</v>
      </c>
      <c r="H37" s="7"/>
    </row>
    <row r="38" spans="1:10">
      <c r="A38" s="271" t="s">
        <v>277</v>
      </c>
      <c r="B38" s="272" t="s">
        <v>375</v>
      </c>
      <c r="C38" s="273">
        <v>67586805</v>
      </c>
      <c r="D38" s="273">
        <v>0</v>
      </c>
      <c r="E38" s="273">
        <v>0</v>
      </c>
      <c r="F38" s="381">
        <f t="shared" si="0"/>
        <v>0</v>
      </c>
      <c r="G38" s="382">
        <f t="shared" si="1"/>
        <v>0</v>
      </c>
      <c r="H38" s="7"/>
    </row>
    <row r="39" spans="1:10">
      <c r="A39" s="271" t="s">
        <v>282</v>
      </c>
      <c r="B39" s="272" t="s">
        <v>413</v>
      </c>
      <c r="C39" s="273">
        <v>4431793</v>
      </c>
      <c r="D39" s="273">
        <v>0</v>
      </c>
      <c r="E39" s="273">
        <v>0</v>
      </c>
      <c r="F39" s="381">
        <f t="shared" si="0"/>
        <v>0</v>
      </c>
      <c r="G39" s="382">
        <f t="shared" si="1"/>
        <v>0</v>
      </c>
      <c r="H39" s="7"/>
    </row>
    <row r="40" spans="1:10">
      <c r="A40" s="271" t="s">
        <v>332</v>
      </c>
      <c r="B40" s="272" t="s">
        <v>22</v>
      </c>
      <c r="C40" s="273">
        <v>74788605</v>
      </c>
      <c r="D40" s="273">
        <v>0</v>
      </c>
      <c r="E40" s="273">
        <v>0</v>
      </c>
      <c r="F40" s="381">
        <f t="shared" si="0"/>
        <v>0</v>
      </c>
      <c r="G40" s="382">
        <f t="shared" si="1"/>
        <v>0</v>
      </c>
      <c r="H40" s="7"/>
    </row>
    <row r="41" spans="1:10">
      <c r="A41" s="274">
        <v>37</v>
      </c>
      <c r="B41" s="272" t="s">
        <v>23</v>
      </c>
      <c r="C41" s="273">
        <v>54807430</v>
      </c>
      <c r="D41" s="273">
        <v>990</v>
      </c>
      <c r="E41" s="273">
        <v>351</v>
      </c>
      <c r="F41" s="381">
        <f t="shared" si="0"/>
        <v>1.8063244344790477E-5</v>
      </c>
      <c r="G41" s="382">
        <f t="shared" si="1"/>
        <v>6.4042411767893516E-6</v>
      </c>
      <c r="H41" s="7"/>
    </row>
    <row r="42" spans="1:10">
      <c r="A42" s="274">
        <v>38</v>
      </c>
      <c r="B42" s="272" t="s">
        <v>376</v>
      </c>
      <c r="C42" s="273">
        <v>1463403</v>
      </c>
      <c r="D42" s="273">
        <v>0</v>
      </c>
      <c r="E42" s="273">
        <v>0</v>
      </c>
      <c r="F42" s="381">
        <f t="shared" si="0"/>
        <v>0</v>
      </c>
      <c r="G42" s="382">
        <f t="shared" si="1"/>
        <v>0</v>
      </c>
      <c r="H42" s="7"/>
    </row>
    <row r="43" spans="1:10">
      <c r="A43" s="275">
        <v>39</v>
      </c>
      <c r="B43" s="276" t="s">
        <v>377</v>
      </c>
      <c r="C43" s="277">
        <v>4961663</v>
      </c>
      <c r="D43" s="277">
        <v>117815</v>
      </c>
      <c r="E43" s="277">
        <v>150860</v>
      </c>
      <c r="F43" s="383">
        <f t="shared" si="0"/>
        <v>2.3745062895242985E-2</v>
      </c>
      <c r="G43" s="384">
        <f t="shared" si="1"/>
        <v>3.0405128280578508E-2</v>
      </c>
      <c r="H43" s="7"/>
    </row>
    <row r="44" spans="1:10">
      <c r="J44" s="7"/>
    </row>
    <row r="45" spans="1:10">
      <c r="J45" s="7"/>
    </row>
    <row r="46" spans="1:10">
      <c r="J46" s="7"/>
    </row>
  </sheetData>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46"/>
  <sheetViews>
    <sheetView showGridLines="0"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2"/>
  <cols>
    <col min="1" max="1" width="3.75" style="227" customWidth="1"/>
    <col min="2" max="2" width="16.375" style="227" customWidth="1"/>
    <col min="3" max="3" width="9.375" style="227" customWidth="1"/>
    <col min="4" max="4" width="8.875" style="227" customWidth="1"/>
    <col min="5" max="5" width="9.125" style="227" bestFit="1" customWidth="1"/>
    <col min="6" max="13" width="9" style="227" bestFit="1" customWidth="1"/>
    <col min="14" max="14" width="9.375" style="227" bestFit="1" customWidth="1"/>
    <col min="15" max="25" width="9" style="227" bestFit="1" customWidth="1"/>
    <col min="26" max="16384" width="8.875" style="227"/>
  </cols>
  <sheetData>
    <row r="1" spans="1:25">
      <c r="B1" s="292" t="s">
        <v>53</v>
      </c>
      <c r="C1" s="302"/>
      <c r="D1" s="302"/>
      <c r="E1" s="302"/>
      <c r="F1" s="303"/>
      <c r="G1" s="508" t="s">
        <v>493</v>
      </c>
      <c r="H1" s="508"/>
      <c r="I1" s="508"/>
      <c r="J1" s="508"/>
      <c r="K1" s="303"/>
    </row>
    <row r="2" spans="1:25">
      <c r="B2" s="227" t="s">
        <v>58</v>
      </c>
    </row>
    <row r="3" spans="1:25" ht="48">
      <c r="B3" s="304"/>
      <c r="C3" s="66" t="s">
        <v>0</v>
      </c>
      <c r="D3" s="66" t="s">
        <v>395</v>
      </c>
      <c r="E3" s="66" t="s">
        <v>1</v>
      </c>
      <c r="F3" s="66" t="s">
        <v>52</v>
      </c>
      <c r="G3" s="66" t="s">
        <v>2</v>
      </c>
      <c r="H3" s="66" t="s">
        <v>3</v>
      </c>
      <c r="I3" s="66" t="s">
        <v>4</v>
      </c>
      <c r="J3" s="66" t="s">
        <v>5</v>
      </c>
      <c r="K3" s="305" t="s">
        <v>6</v>
      </c>
      <c r="L3" s="66" t="s">
        <v>494</v>
      </c>
      <c r="M3" s="66" t="s">
        <v>25</v>
      </c>
      <c r="N3" s="66" t="s">
        <v>26</v>
      </c>
      <c r="O3" s="66" t="s">
        <v>25</v>
      </c>
      <c r="P3" s="66" t="s">
        <v>52</v>
      </c>
      <c r="Q3" s="66" t="s">
        <v>27</v>
      </c>
      <c r="R3" s="66" t="s">
        <v>28</v>
      </c>
      <c r="S3" s="306" t="s">
        <v>29</v>
      </c>
      <c r="T3" s="66" t="s">
        <v>326</v>
      </c>
      <c r="U3" s="307" t="s">
        <v>327</v>
      </c>
      <c r="V3" s="66" t="s">
        <v>350</v>
      </c>
      <c r="W3" s="306" t="s">
        <v>56</v>
      </c>
      <c r="X3" s="66" t="s">
        <v>143</v>
      </c>
      <c r="Y3" s="307" t="s">
        <v>144</v>
      </c>
    </row>
    <row r="4" spans="1:25" ht="24">
      <c r="B4" s="308"/>
      <c r="C4" s="237" t="s">
        <v>149</v>
      </c>
      <c r="D4" s="237" t="s">
        <v>150</v>
      </c>
      <c r="E4" s="237" t="s">
        <v>151</v>
      </c>
      <c r="F4" s="237" t="s">
        <v>152</v>
      </c>
      <c r="G4" s="237" t="s">
        <v>153</v>
      </c>
      <c r="H4" s="237" t="s">
        <v>248</v>
      </c>
      <c r="I4" s="237" t="s">
        <v>154</v>
      </c>
      <c r="J4" s="237" t="s">
        <v>155</v>
      </c>
      <c r="K4" s="238" t="s">
        <v>156</v>
      </c>
      <c r="L4" s="237" t="s">
        <v>157</v>
      </c>
      <c r="M4" s="237" t="s">
        <v>158</v>
      </c>
      <c r="N4" s="237" t="s">
        <v>159</v>
      </c>
      <c r="O4" s="237" t="s">
        <v>160</v>
      </c>
      <c r="P4" s="237" t="s">
        <v>161</v>
      </c>
      <c r="Q4" s="237" t="s">
        <v>162</v>
      </c>
      <c r="R4" s="237" t="s">
        <v>249</v>
      </c>
      <c r="S4" s="309" t="s">
        <v>163</v>
      </c>
      <c r="T4" s="310" t="s">
        <v>164</v>
      </c>
      <c r="U4" s="311" t="s">
        <v>165</v>
      </c>
      <c r="V4" s="237" t="s">
        <v>145</v>
      </c>
      <c r="W4" s="309" t="s">
        <v>146</v>
      </c>
      <c r="X4" s="237" t="s">
        <v>147</v>
      </c>
      <c r="Y4" s="311" t="s">
        <v>148</v>
      </c>
    </row>
    <row r="5" spans="1:25">
      <c r="A5" s="227" t="s">
        <v>352</v>
      </c>
      <c r="B5" s="312" t="s">
        <v>369</v>
      </c>
      <c r="C5" s="252"/>
      <c r="D5" s="313">
        <f>投入係数表!Y5</f>
        <v>1.0047332058115799E-3</v>
      </c>
      <c r="E5" s="296">
        <f>$C$27*D5</f>
        <v>1.0047332058115799</v>
      </c>
      <c r="F5" s="263">
        <f>分析係数表!C8</f>
        <v>0.16988323914406789</v>
      </c>
      <c r="G5" s="279">
        <f>E5*F5</f>
        <v>0.1706873314788746</v>
      </c>
      <c r="H5" s="279">
        <f t="array" ref="H5:H43">MMULT(逆行列係数表!C5:AO43,施設建設費WS!G5:G43)</f>
        <v>0.18398730684404091</v>
      </c>
      <c r="I5" s="296">
        <f>C5+H5</f>
        <v>0.18398730684404091</v>
      </c>
      <c r="J5" s="313">
        <f>分析係数表!G8</f>
        <v>0.11982810575688495</v>
      </c>
      <c r="K5" s="385">
        <f>I5*J5</f>
        <v>2.2046850462432176E-2</v>
      </c>
      <c r="L5" s="315" t="s">
        <v>55</v>
      </c>
      <c r="M5" s="316" t="s">
        <v>55</v>
      </c>
      <c r="N5" s="317">
        <f>分析係数表!H8</f>
        <v>1.1007693311748612E-2</v>
      </c>
      <c r="O5" s="387">
        <f>$M$44*N5</f>
        <v>3.1663896433902252</v>
      </c>
      <c r="P5" s="313">
        <f>分析係数表!C8</f>
        <v>0.16988323914406789</v>
      </c>
      <c r="Q5" s="387">
        <f>O5*P5</f>
        <v>0.53791652901136144</v>
      </c>
      <c r="R5" s="387">
        <f t="array" ref="R5:R43">MMULT(逆行列係数表!C5:AO43,施設建設費WS!Q5:Q43)</f>
        <v>0.90143649973754358</v>
      </c>
      <c r="S5" s="389">
        <f>I5+R5</f>
        <v>1.0854238065815844</v>
      </c>
      <c r="T5" s="313">
        <f>分析係数表!F8</f>
        <v>0.4520504153237429</v>
      </c>
      <c r="U5" s="393">
        <f>S5*T5</f>
        <v>0.49066628256748324</v>
      </c>
      <c r="V5" s="313">
        <f>分析係数表!D8</f>
        <v>0.2736524906322878</v>
      </c>
      <c r="W5" s="325">
        <f>ROUND(S5*V5,0)</f>
        <v>0</v>
      </c>
      <c r="X5" s="313">
        <f>分析係数表!E8</f>
        <v>4.6479574456934729E-2</v>
      </c>
      <c r="Y5" s="391">
        <f>ROUND(S5*X5,0)</f>
        <v>0</v>
      </c>
    </row>
    <row r="6" spans="1:25">
      <c r="A6" s="227" t="s">
        <v>353</v>
      </c>
      <c r="B6" s="312" t="s">
        <v>370</v>
      </c>
      <c r="C6" s="252"/>
      <c r="D6" s="313">
        <f>投入係数表!Y6</f>
        <v>2.9693888403888712E-5</v>
      </c>
      <c r="E6" s="296">
        <f t="shared" ref="E6:E43" si="0">$C$27*D6</f>
        <v>2.9693888403888712E-2</v>
      </c>
      <c r="F6" s="263">
        <f>分析係数表!C9</f>
        <v>0.40976645435244163</v>
      </c>
      <c r="G6" s="279">
        <f t="shared" ref="G6:G43" si="1">E6*F6</f>
        <v>1.2167559367198559E-2</v>
      </c>
      <c r="H6" s="279">
        <v>0.10140882650993416</v>
      </c>
      <c r="I6" s="296">
        <f t="shared" ref="I6:I43" si="2">C6+H6</f>
        <v>0.10140882650993416</v>
      </c>
      <c r="J6" s="313">
        <f>分析係数表!G9</f>
        <v>0.27278621711745094</v>
      </c>
      <c r="K6" s="385">
        <f t="shared" ref="K6:K43" si="3">I6*J6</f>
        <v>2.7662930165964814E-2</v>
      </c>
      <c r="L6" s="315"/>
      <c r="M6" s="316"/>
      <c r="N6" s="317">
        <f>分析係数表!H9</f>
        <v>5.6766522140644718E-4</v>
      </c>
      <c r="O6" s="387">
        <f t="shared" ref="O6:O43" si="4">$M$44*N6</f>
        <v>0.16329027590692044</v>
      </c>
      <c r="P6" s="313">
        <f>分析係数表!C9</f>
        <v>0.40976645435244163</v>
      </c>
      <c r="Q6" s="387">
        <f t="shared" ref="Q6:Q43" si="5">O6*P6</f>
        <v>6.6910877388610721E-2</v>
      </c>
      <c r="R6" s="387">
        <v>9.0067591832415722E-2</v>
      </c>
      <c r="S6" s="389">
        <f t="shared" ref="S6:S43" si="6">I6+R6</f>
        <v>0.19147641834234988</v>
      </c>
      <c r="T6" s="313">
        <f>分析係数表!F9</f>
        <v>0.74407187847350875</v>
      </c>
      <c r="U6" s="393">
        <f t="shared" ref="U6:U43" si="7">S6*T6</f>
        <v>0.14247221827937168</v>
      </c>
      <c r="V6" s="313">
        <f>分析係数表!D9</f>
        <v>0.14440533530937386</v>
      </c>
      <c r="W6" s="325">
        <f t="shared" ref="W6:W43" si="8">ROUND(S6*V6,0)</f>
        <v>0</v>
      </c>
      <c r="X6" s="313">
        <f>分析係数表!E9</f>
        <v>0.11439422008151168</v>
      </c>
      <c r="Y6" s="391">
        <f t="shared" ref="Y6:Y43" si="9">ROUND(S6*X6,0)</f>
        <v>0</v>
      </c>
    </row>
    <row r="7" spans="1:25">
      <c r="A7" s="227" t="s">
        <v>354</v>
      </c>
      <c r="B7" s="312" t="s">
        <v>371</v>
      </c>
      <c r="C7" s="252"/>
      <c r="D7" s="313">
        <f>投入係数表!Y7</f>
        <v>0</v>
      </c>
      <c r="E7" s="296">
        <f t="shared" si="0"/>
        <v>0</v>
      </c>
      <c r="F7" s="263">
        <f>分析係数表!C10</f>
        <v>0.68007710705743762</v>
      </c>
      <c r="G7" s="279">
        <f t="shared" si="1"/>
        <v>0</v>
      </c>
      <c r="H7" s="279">
        <v>8.3413168944276202E-3</v>
      </c>
      <c r="I7" s="296">
        <f t="shared" si="2"/>
        <v>8.3413168944276202E-3</v>
      </c>
      <c r="J7" s="313">
        <f>分析係数表!G10</f>
        <v>0.17854260725424764</v>
      </c>
      <c r="K7" s="385">
        <f t="shared" si="3"/>
        <v>1.4892804662650111E-3</v>
      </c>
      <c r="L7" s="315"/>
      <c r="M7" s="316"/>
      <c r="N7" s="317">
        <f>分析係数表!H10</f>
        <v>1.290834700219075E-3</v>
      </c>
      <c r="O7" s="387">
        <f t="shared" si="4"/>
        <v>0.3713117281111028</v>
      </c>
      <c r="P7" s="313">
        <f>分析係数表!C10</f>
        <v>0.68007710705743762</v>
      </c>
      <c r="Q7" s="387">
        <f t="shared" si="5"/>
        <v>0.25252060587029662</v>
      </c>
      <c r="R7" s="387">
        <v>0.42593357921961167</v>
      </c>
      <c r="S7" s="389">
        <f t="shared" si="6"/>
        <v>0.4342748961140393</v>
      </c>
      <c r="T7" s="313">
        <f>分析係数表!F10</f>
        <v>0.51654343606185527</v>
      </c>
      <c r="U7" s="393">
        <f t="shared" si="7"/>
        <v>0.22432184703415109</v>
      </c>
      <c r="V7" s="313">
        <f>分析係数表!D10</f>
        <v>9.7799297694606213E-2</v>
      </c>
      <c r="W7" s="325">
        <f t="shared" si="8"/>
        <v>0</v>
      </c>
      <c r="X7" s="313">
        <f>分析係数表!E10</f>
        <v>2.6958057972911079E-2</v>
      </c>
      <c r="Y7" s="391">
        <f t="shared" si="9"/>
        <v>0</v>
      </c>
    </row>
    <row r="8" spans="1:25">
      <c r="A8" s="227" t="s">
        <v>355</v>
      </c>
      <c r="B8" s="312" t="s">
        <v>7</v>
      </c>
      <c r="C8" s="252"/>
      <c r="D8" s="313">
        <f>投入係数表!Y8</f>
        <v>6.5520914485380621E-3</v>
      </c>
      <c r="E8" s="296">
        <f t="shared" si="0"/>
        <v>6.5520914485380617</v>
      </c>
      <c r="F8" s="263">
        <f>分析係数表!C11</f>
        <v>2.1147201560344109E-2</v>
      </c>
      <c r="G8" s="279">
        <f t="shared" si="1"/>
        <v>0.13855839850404139</v>
      </c>
      <c r="H8" s="279">
        <v>0.2825914937680184</v>
      </c>
      <c r="I8" s="296">
        <f t="shared" si="2"/>
        <v>0.2825914937680184</v>
      </c>
      <c r="J8" s="313">
        <f>分析係数表!G11</f>
        <v>0.2349962690544718</v>
      </c>
      <c r="K8" s="385">
        <f t="shared" si="3"/>
        <v>6.6407946702014345E-2</v>
      </c>
      <c r="L8" s="315"/>
      <c r="M8" s="316"/>
      <c r="N8" s="317">
        <f>分析係数表!H11</f>
        <v>-2.2238602446561594E-5</v>
      </c>
      <c r="O8" s="387">
        <f t="shared" si="4"/>
        <v>-6.3969878589467443E-3</v>
      </c>
      <c r="P8" s="313">
        <f>分析係数表!C11</f>
        <v>2.1147201560344109E-2</v>
      </c>
      <c r="Q8" s="387">
        <f t="shared" si="5"/>
        <v>-1.3527839163222092E-4</v>
      </c>
      <c r="R8" s="387">
        <v>7.4387384381970303E-2</v>
      </c>
      <c r="S8" s="389">
        <f t="shared" si="6"/>
        <v>0.35697887814998869</v>
      </c>
      <c r="T8" s="313">
        <f>分析係数表!F11</f>
        <v>0.38828483104146677</v>
      </c>
      <c r="U8" s="393">
        <f t="shared" si="7"/>
        <v>0.13860948338784071</v>
      </c>
      <c r="V8" s="313">
        <f>分析係数表!D11</f>
        <v>2.238567316917173E-2</v>
      </c>
      <c r="W8" s="325">
        <f t="shared" si="8"/>
        <v>0</v>
      </c>
      <c r="X8" s="313">
        <f>分析係数表!E11</f>
        <v>2.1852680950858117E-2</v>
      </c>
      <c r="Y8" s="391">
        <f t="shared" si="9"/>
        <v>0</v>
      </c>
    </row>
    <row r="9" spans="1:25">
      <c r="A9" s="227" t="s">
        <v>356</v>
      </c>
      <c r="B9" s="312" t="s">
        <v>330</v>
      </c>
      <c r="C9" s="252"/>
      <c r="D9" s="313">
        <f>投入係数表!Y9</f>
        <v>1.3497222001767595E-5</v>
      </c>
      <c r="E9" s="296">
        <f t="shared" si="0"/>
        <v>1.3497222001767596E-2</v>
      </c>
      <c r="F9" s="263">
        <f>分析係数表!C12</f>
        <v>0.26979296775158057</v>
      </c>
      <c r="G9" s="279">
        <f t="shared" si="1"/>
        <v>3.6414555802588089E-3</v>
      </c>
      <c r="H9" s="279">
        <v>5.2838812706202332E-2</v>
      </c>
      <c r="I9" s="296">
        <f t="shared" si="2"/>
        <v>5.2838812706202332E-2</v>
      </c>
      <c r="J9" s="313">
        <f>分析係数表!G12</f>
        <v>0.14399966915404239</v>
      </c>
      <c r="K9" s="385">
        <f t="shared" si="3"/>
        <v>7.6087715481855467E-3</v>
      </c>
      <c r="L9" s="315"/>
      <c r="M9" s="316"/>
      <c r="N9" s="317">
        <f>分析係数表!H12</f>
        <v>8.4790563397567215E-2</v>
      </c>
      <c r="O9" s="387">
        <f t="shared" si="4"/>
        <v>24.390210936629931</v>
      </c>
      <c r="P9" s="313">
        <f>分析係数表!C12</f>
        <v>0.26979296775158057</v>
      </c>
      <c r="Q9" s="387">
        <f t="shared" si="5"/>
        <v>6.5803073926804467</v>
      </c>
      <c r="R9" s="387">
        <v>8.3129855194307005</v>
      </c>
      <c r="S9" s="389">
        <f t="shared" si="6"/>
        <v>8.3658243321369028</v>
      </c>
      <c r="T9" s="313">
        <f>分析係数表!F12</f>
        <v>0.33481714299007204</v>
      </c>
      <c r="U9" s="393">
        <f t="shared" si="7"/>
        <v>2.8010214016429051</v>
      </c>
      <c r="V9" s="313">
        <f>分析係数表!D12</f>
        <v>3.7088865741159563E-2</v>
      </c>
      <c r="W9" s="325">
        <f t="shared" si="8"/>
        <v>0</v>
      </c>
      <c r="X9" s="313">
        <f>分析係数表!E12</f>
        <v>3.539948357013805E-2</v>
      </c>
      <c r="Y9" s="391">
        <f t="shared" si="9"/>
        <v>0</v>
      </c>
    </row>
    <row r="10" spans="1:25">
      <c r="A10" s="227" t="s">
        <v>357</v>
      </c>
      <c r="B10" s="312" t="s">
        <v>8</v>
      </c>
      <c r="C10" s="252"/>
      <c r="D10" s="313">
        <f>投入係数表!Y10</f>
        <v>3.2220568362619608E-3</v>
      </c>
      <c r="E10" s="296">
        <f t="shared" si="0"/>
        <v>3.2220568362619608</v>
      </c>
      <c r="F10" s="263">
        <f>分析係数表!C13</f>
        <v>6.684233532602335E-2</v>
      </c>
      <c r="G10" s="279">
        <f t="shared" si="1"/>
        <v>0.2153698034889279</v>
      </c>
      <c r="H10" s="279">
        <v>0.26261943365567986</v>
      </c>
      <c r="I10" s="296">
        <f t="shared" si="2"/>
        <v>0.26261943365567986</v>
      </c>
      <c r="J10" s="313">
        <f>分析係数表!G13</f>
        <v>0.23596605339775753</v>
      </c>
      <c r="K10" s="385">
        <f t="shared" si="3"/>
        <v>6.1969271305284991E-2</v>
      </c>
      <c r="L10" s="315"/>
      <c r="M10" s="316"/>
      <c r="N10" s="317">
        <f>分析係数表!H13</f>
        <v>1.6879182236800124E-2</v>
      </c>
      <c r="O10" s="387">
        <f t="shared" si="4"/>
        <v>4.8553376542982614</v>
      </c>
      <c r="P10" s="313">
        <f>分析係数表!C13</f>
        <v>6.684233532602335E-2</v>
      </c>
      <c r="Q10" s="387">
        <f t="shared" si="5"/>
        <v>0.324542107609672</v>
      </c>
      <c r="R10" s="387">
        <v>0.36258171854003979</v>
      </c>
      <c r="S10" s="389">
        <f t="shared" si="6"/>
        <v>0.6252011521957197</v>
      </c>
      <c r="T10" s="313">
        <f>分析係数表!F13</f>
        <v>0.36934894381465649</v>
      </c>
      <c r="U10" s="393">
        <f t="shared" si="7"/>
        <v>0.23091738523519537</v>
      </c>
      <c r="V10" s="313">
        <f>分析係数表!D13</f>
        <v>0.1651861487951434</v>
      </c>
      <c r="W10" s="325">
        <f t="shared" si="8"/>
        <v>0</v>
      </c>
      <c r="X10" s="313">
        <f>分析係数表!E13</f>
        <v>0.12199715046769498</v>
      </c>
      <c r="Y10" s="391">
        <f t="shared" si="9"/>
        <v>0</v>
      </c>
    </row>
    <row r="11" spans="1:25">
      <c r="A11" s="227" t="s">
        <v>358</v>
      </c>
      <c r="B11" s="312" t="s">
        <v>361</v>
      </c>
      <c r="C11" s="252"/>
      <c r="D11" s="313">
        <f>投入係数表!Y11</f>
        <v>5.08613117248208E-2</v>
      </c>
      <c r="E11" s="296">
        <f t="shared" si="0"/>
        <v>50.861311724820801</v>
      </c>
      <c r="F11" s="263">
        <f>分析係数表!C14</f>
        <v>0.21710827927701792</v>
      </c>
      <c r="G11" s="279">
        <f t="shared" si="1"/>
        <v>11.042411870347861</v>
      </c>
      <c r="H11" s="279">
        <v>12.309246216181833</v>
      </c>
      <c r="I11" s="296">
        <f t="shared" si="2"/>
        <v>12.309246216181833</v>
      </c>
      <c r="J11" s="313">
        <f>分析係数表!G14</f>
        <v>0.17574790290253137</v>
      </c>
      <c r="K11" s="385">
        <f t="shared" si="3"/>
        <v>2.1633242088048763</v>
      </c>
      <c r="L11" s="315"/>
      <c r="M11" s="316"/>
      <c r="N11" s="317">
        <f>分析係数表!H14</f>
        <v>1.1225515443921091E-3</v>
      </c>
      <c r="O11" s="387">
        <f t="shared" si="4"/>
        <v>0.32290467073071477</v>
      </c>
      <c r="P11" s="313">
        <f>分析係数表!C14</f>
        <v>0.21710827927701792</v>
      </c>
      <c r="Q11" s="387">
        <f t="shared" si="5"/>
        <v>7.0105277432857535E-2</v>
      </c>
      <c r="R11" s="387">
        <v>0.39443980555010172</v>
      </c>
      <c r="S11" s="389">
        <f t="shared" si="6"/>
        <v>12.703686021731935</v>
      </c>
      <c r="T11" s="313">
        <f>分析係数表!F14</f>
        <v>0.32729567218469302</v>
      </c>
      <c r="U11" s="393">
        <f t="shared" si="7"/>
        <v>4.1578614557060423</v>
      </c>
      <c r="V11" s="313">
        <f>分析係数表!D14</f>
        <v>4.5196804531672026E-2</v>
      </c>
      <c r="W11" s="325">
        <f t="shared" si="8"/>
        <v>1</v>
      </c>
      <c r="X11" s="313">
        <f>分析係数表!E14</f>
        <v>3.8130342673435243E-2</v>
      </c>
      <c r="Y11" s="391">
        <f t="shared" si="9"/>
        <v>0</v>
      </c>
    </row>
    <row r="12" spans="1:25">
      <c r="A12" s="227" t="s">
        <v>359</v>
      </c>
      <c r="B12" s="312" t="s">
        <v>9</v>
      </c>
      <c r="C12" s="252"/>
      <c r="D12" s="313">
        <f>投入係数表!Y12</f>
        <v>4.6937939233346994E-3</v>
      </c>
      <c r="E12" s="296">
        <f t="shared" si="0"/>
        <v>4.6937939233346997</v>
      </c>
      <c r="F12" s="263">
        <f>分析係数表!C15</f>
        <v>0.1777237835164599</v>
      </c>
      <c r="G12" s="279">
        <f t="shared" si="1"/>
        <v>0.83419881510161109</v>
      </c>
      <c r="H12" s="279">
        <v>1.3703182514044523</v>
      </c>
      <c r="I12" s="296">
        <f t="shared" si="2"/>
        <v>1.3703182514044523</v>
      </c>
      <c r="J12" s="313">
        <f>分析係数表!G15</f>
        <v>0.10387096116118634</v>
      </c>
      <c r="K12" s="385">
        <f t="shared" si="3"/>
        <v>0.14233627387009665</v>
      </c>
      <c r="L12" s="315"/>
      <c r="M12" s="316"/>
      <c r="N12" s="317">
        <f>分析係数表!H15</f>
        <v>7.5144901505810619E-3</v>
      </c>
      <c r="O12" s="387">
        <f t="shared" si="4"/>
        <v>2.1615612930242509</v>
      </c>
      <c r="P12" s="313">
        <f>分析係数表!C15</f>
        <v>0.1777237835164599</v>
      </c>
      <c r="Q12" s="387">
        <f t="shared" si="5"/>
        <v>0.38416085129900113</v>
      </c>
      <c r="R12" s="387">
        <v>0.90170144868562774</v>
      </c>
      <c r="S12" s="389">
        <f t="shared" si="6"/>
        <v>2.2720197000900799</v>
      </c>
      <c r="T12" s="313">
        <f>分析係数表!F15</f>
        <v>0.33005409485469872</v>
      </c>
      <c r="U12" s="393">
        <f t="shared" si="7"/>
        <v>0.74988940560527539</v>
      </c>
      <c r="V12" s="313">
        <f>分析係数表!D15</f>
        <v>1.862209422908882E-2</v>
      </c>
      <c r="W12" s="325">
        <f t="shared" si="8"/>
        <v>0</v>
      </c>
      <c r="X12" s="313">
        <f>分析係数表!E15</f>
        <v>1.8544573004253467E-2</v>
      </c>
      <c r="Y12" s="391">
        <f t="shared" si="9"/>
        <v>0</v>
      </c>
    </row>
    <row r="13" spans="1:25">
      <c r="A13" s="227" t="s">
        <v>360</v>
      </c>
      <c r="B13" s="312" t="s">
        <v>10</v>
      </c>
      <c r="C13" s="252"/>
      <c r="D13" s="313">
        <f>投入係数表!Y13</f>
        <v>1.7452447937165574E-2</v>
      </c>
      <c r="E13" s="296">
        <f t="shared" si="0"/>
        <v>17.452447937165573</v>
      </c>
      <c r="F13" s="263">
        <f>分析係数表!C16</f>
        <v>0.12368252551663639</v>
      </c>
      <c r="G13" s="279">
        <f t="shared" si="1"/>
        <v>2.1585628373162491</v>
      </c>
      <c r="H13" s="279">
        <v>2.6599518644232343</v>
      </c>
      <c r="I13" s="296">
        <f t="shared" si="2"/>
        <v>2.6599518644232343</v>
      </c>
      <c r="J13" s="313">
        <f>分析係数表!G16</f>
        <v>1.9772048092292722E-2</v>
      </c>
      <c r="K13" s="385">
        <f t="shared" si="3"/>
        <v>5.259269618655988E-2</v>
      </c>
      <c r="L13" s="315"/>
      <c r="M13" s="316"/>
      <c r="N13" s="317">
        <f>分析係数表!H16</f>
        <v>1.7113434381227897E-2</v>
      </c>
      <c r="O13" s="387">
        <f t="shared" si="4"/>
        <v>4.9227208510363463</v>
      </c>
      <c r="P13" s="313">
        <f>分析係数表!C16</f>
        <v>0.12368252551663639</v>
      </c>
      <c r="Q13" s="387">
        <f t="shared" si="5"/>
        <v>0.60885454726958088</v>
      </c>
      <c r="R13" s="387">
        <v>0.88491816812922619</v>
      </c>
      <c r="S13" s="389">
        <f t="shared" si="6"/>
        <v>3.5448700325524607</v>
      </c>
      <c r="T13" s="313">
        <f>分析係数表!F16</f>
        <v>0.17086837167280561</v>
      </c>
      <c r="U13" s="393">
        <f t="shared" si="7"/>
        <v>0.60570617025396434</v>
      </c>
      <c r="V13" s="313">
        <f>分析係数表!D16</f>
        <v>1.2952602682604767E-2</v>
      </c>
      <c r="W13" s="325">
        <f t="shared" si="8"/>
        <v>0</v>
      </c>
      <c r="X13" s="313">
        <f>分析係数表!E16</f>
        <v>1.2952602682604767E-2</v>
      </c>
      <c r="Y13" s="391">
        <f t="shared" si="9"/>
        <v>0</v>
      </c>
    </row>
    <row r="14" spans="1:25">
      <c r="A14" s="227" t="s">
        <v>253</v>
      </c>
      <c r="B14" s="312" t="s">
        <v>410</v>
      </c>
      <c r="C14" s="252"/>
      <c r="D14" s="313">
        <f>投入係数表!Y14</f>
        <v>1.3399502114474798E-2</v>
      </c>
      <c r="E14" s="296">
        <f t="shared" si="0"/>
        <v>13.399502114474798</v>
      </c>
      <c r="F14" s="263">
        <f>分析係数表!C17</f>
        <v>0.19283956701830429</v>
      </c>
      <c r="G14" s="279">
        <f t="shared" si="1"/>
        <v>2.583954186016173</v>
      </c>
      <c r="H14" s="279">
        <v>3.1444297627504767</v>
      </c>
      <c r="I14" s="296">
        <f t="shared" si="2"/>
        <v>3.1444297627504767</v>
      </c>
      <c r="J14" s="313">
        <f>分析係数表!G17</f>
        <v>0.23402763404868787</v>
      </c>
      <c r="K14" s="385">
        <f t="shared" si="3"/>
        <v>0.73588345780877096</v>
      </c>
      <c r="L14" s="315"/>
      <c r="M14" s="316"/>
      <c r="N14" s="317">
        <f>分析係数表!H17</f>
        <v>3.1766349957435482E-3</v>
      </c>
      <c r="O14" s="387">
        <f t="shared" si="4"/>
        <v>0.91376675080671366</v>
      </c>
      <c r="P14" s="313">
        <f>分析係数表!C17</f>
        <v>0.19283956701830429</v>
      </c>
      <c r="Q14" s="387">
        <f t="shared" si="5"/>
        <v>0.1762103845812894</v>
      </c>
      <c r="R14" s="387">
        <v>0.40511493230417556</v>
      </c>
      <c r="S14" s="389">
        <f t="shared" si="6"/>
        <v>3.5495446950546521</v>
      </c>
      <c r="T14" s="313">
        <f>分析係数表!F17</f>
        <v>0.36995154049829787</v>
      </c>
      <c r="U14" s="393">
        <f t="shared" si="7"/>
        <v>1.3131595280030295</v>
      </c>
      <c r="V14" s="313">
        <f>分析係数表!D17</f>
        <v>4.4453920652026524E-2</v>
      </c>
      <c r="W14" s="325">
        <f t="shared" si="8"/>
        <v>0</v>
      </c>
      <c r="X14" s="313">
        <f>分析係数表!E17</f>
        <v>4.2061277361062542E-2</v>
      </c>
      <c r="Y14" s="391">
        <f t="shared" si="9"/>
        <v>0</v>
      </c>
    </row>
    <row r="15" spans="1:25">
      <c r="A15" s="227" t="s">
        <v>254</v>
      </c>
      <c r="B15" s="312" t="s">
        <v>11</v>
      </c>
      <c r="C15" s="252"/>
      <c r="D15" s="313">
        <f>投入係数表!Y15</f>
        <v>5.3076475799750895E-2</v>
      </c>
      <c r="E15" s="296">
        <f t="shared" si="0"/>
        <v>53.076475799750895</v>
      </c>
      <c r="F15" s="263">
        <f>分析係数表!C18</f>
        <v>0.30630539049432115</v>
      </c>
      <c r="G15" s="279">
        <f t="shared" si="1"/>
        <v>16.257610645905086</v>
      </c>
      <c r="H15" s="279">
        <v>16.846505298039688</v>
      </c>
      <c r="I15" s="296">
        <f t="shared" si="2"/>
        <v>16.846505298039688</v>
      </c>
      <c r="J15" s="313">
        <f>分析係数表!G18</f>
        <v>0.21755179396051724</v>
      </c>
      <c r="K15" s="385">
        <f t="shared" si="3"/>
        <v>3.6649874495538923</v>
      </c>
      <c r="L15" s="315"/>
      <c r="M15" s="316"/>
      <c r="N15" s="317">
        <f>分析係数表!H18</f>
        <v>5.3704565311248737E-4</v>
      </c>
      <c r="O15" s="387">
        <f t="shared" si="4"/>
        <v>0.15448248292202735</v>
      </c>
      <c r="P15" s="313">
        <f>分析係数表!C18</f>
        <v>0.30630539049432115</v>
      </c>
      <c r="Q15" s="387">
        <f t="shared" si="5"/>
        <v>4.7318817255963888E-2</v>
      </c>
      <c r="R15" s="387">
        <v>0.12504151569467636</v>
      </c>
      <c r="S15" s="389">
        <f t="shared" si="6"/>
        <v>16.971546813734363</v>
      </c>
      <c r="T15" s="313">
        <f>分析係数表!F18</f>
        <v>0.4635011306393737</v>
      </c>
      <c r="U15" s="393">
        <f t="shared" si="7"/>
        <v>7.8663311368649378</v>
      </c>
      <c r="V15" s="313">
        <f>分析係数表!D18</f>
        <v>4.1488554421314744E-2</v>
      </c>
      <c r="W15" s="325">
        <f t="shared" si="8"/>
        <v>1</v>
      </c>
      <c r="X15" s="313">
        <f>分析係数表!E18</f>
        <v>3.8178621954614265E-2</v>
      </c>
      <c r="Y15" s="391">
        <f t="shared" si="9"/>
        <v>1</v>
      </c>
    </row>
    <row r="16" spans="1:25">
      <c r="A16" s="227" t="s">
        <v>255</v>
      </c>
      <c r="B16" s="312" t="s">
        <v>12</v>
      </c>
      <c r="C16" s="252"/>
      <c r="D16" s="313">
        <f>投入係数表!Y16</f>
        <v>2.356452994844601E-2</v>
      </c>
      <c r="E16" s="296">
        <f t="shared" si="0"/>
        <v>23.564529948446008</v>
      </c>
      <c r="F16" s="263">
        <f>分析係数表!C19</f>
        <v>0.36966314955627488</v>
      </c>
      <c r="G16" s="279">
        <f t="shared" si="1"/>
        <v>8.7109383585557154</v>
      </c>
      <c r="H16" s="279">
        <v>14.086398352064183</v>
      </c>
      <c r="I16" s="296">
        <f t="shared" si="2"/>
        <v>14.086398352064183</v>
      </c>
      <c r="J16" s="313">
        <f>分析係数表!G19</f>
        <v>4.2381117789262797E-2</v>
      </c>
      <c r="K16" s="385">
        <f t="shared" si="3"/>
        <v>0.59699730778530946</v>
      </c>
      <c r="L16" s="315"/>
      <c r="M16" s="316"/>
      <c r="N16" s="317">
        <f>分析係数表!H19</f>
        <v>-1.254655481313475E-4</v>
      </c>
      <c r="O16" s="387">
        <f t="shared" si="4"/>
        <v>-3.6090468816147303E-2</v>
      </c>
      <c r="P16" s="313">
        <f>分析係数表!C19</f>
        <v>0.36966314955627488</v>
      </c>
      <c r="Q16" s="387">
        <f t="shared" si="5"/>
        <v>-1.3341316371539536E-2</v>
      </c>
      <c r="R16" s="387">
        <v>8.467275712166536E-2</v>
      </c>
      <c r="S16" s="389">
        <f t="shared" si="6"/>
        <v>14.171071109185849</v>
      </c>
      <c r="T16" s="313">
        <f>分析係数表!F19</f>
        <v>0.17645477862102601</v>
      </c>
      <c r="U16" s="393">
        <f t="shared" si="7"/>
        <v>2.5005532153942065</v>
      </c>
      <c r="V16" s="313">
        <f>分析係数表!D19</f>
        <v>8.3109656186295868E-3</v>
      </c>
      <c r="W16" s="325">
        <f t="shared" si="8"/>
        <v>0</v>
      </c>
      <c r="X16" s="313">
        <f>分析係数表!E19</f>
        <v>8.1137788631236215E-3</v>
      </c>
      <c r="Y16" s="391">
        <f t="shared" si="9"/>
        <v>0</v>
      </c>
    </row>
    <row r="17" spans="1:25">
      <c r="A17" s="227" t="s">
        <v>256</v>
      </c>
      <c r="B17" s="312" t="s">
        <v>13</v>
      </c>
      <c r="C17" s="252"/>
      <c r="D17" s="313">
        <f>投入係数表!Y17</f>
        <v>8.4551997507872935E-3</v>
      </c>
      <c r="E17" s="296">
        <f t="shared" si="0"/>
        <v>8.455199750787294</v>
      </c>
      <c r="F17" s="263">
        <f>分析係数表!C20</f>
        <v>0.11840151680286914</v>
      </c>
      <c r="G17" s="279">
        <f t="shared" si="1"/>
        <v>1.0011084753644568</v>
      </c>
      <c r="H17" s="279">
        <v>1.382203886464421</v>
      </c>
      <c r="I17" s="296">
        <f t="shared" si="2"/>
        <v>1.382203886464421</v>
      </c>
      <c r="J17" s="313">
        <f>分析係数表!G20</f>
        <v>0.11103277983246747</v>
      </c>
      <c r="K17" s="385">
        <f t="shared" si="3"/>
        <v>0.15346993980938492</v>
      </c>
      <c r="L17" s="315"/>
      <c r="M17" s="316"/>
      <c r="N17" s="317">
        <f>分析係数表!H20</f>
        <v>6.0558701736942728E-4</v>
      </c>
      <c r="O17" s="387">
        <f t="shared" si="4"/>
        <v>0.17419857236788561</v>
      </c>
      <c r="P17" s="313">
        <f>分析係数表!C20</f>
        <v>0.11840151680286914</v>
      </c>
      <c r="Q17" s="387">
        <f t="shared" si="5"/>
        <v>2.0625375193252023E-2</v>
      </c>
      <c r="R17" s="387">
        <v>5.3792707443659118E-2</v>
      </c>
      <c r="S17" s="389">
        <f t="shared" si="6"/>
        <v>1.4359965939080801</v>
      </c>
      <c r="T17" s="313">
        <f>分析係数表!F20</f>
        <v>0.24737258814980315</v>
      </c>
      <c r="U17" s="393">
        <f t="shared" si="7"/>
        <v>0.35522619400934363</v>
      </c>
      <c r="V17" s="313">
        <f>分析係数表!D20</f>
        <v>2.4837040813006365E-2</v>
      </c>
      <c r="W17" s="325">
        <f t="shared" si="8"/>
        <v>0</v>
      </c>
      <c r="X17" s="313">
        <f>分析係数表!E20</f>
        <v>2.4562278789456368E-2</v>
      </c>
      <c r="Y17" s="391">
        <f t="shared" si="9"/>
        <v>0</v>
      </c>
    </row>
    <row r="18" spans="1:25">
      <c r="A18" s="227" t="s">
        <v>257</v>
      </c>
      <c r="B18" s="312" t="s">
        <v>14</v>
      </c>
      <c r="C18" s="252"/>
      <c r="D18" s="313">
        <f>投入係数表!Y18</f>
        <v>9.503286033668551E-2</v>
      </c>
      <c r="E18" s="296">
        <f t="shared" si="0"/>
        <v>95.032860336685516</v>
      </c>
      <c r="F18" s="263">
        <f>分析係数表!C21</f>
        <v>0.26258212636596168</v>
      </c>
      <c r="G18" s="279">
        <f t="shared" si="1"/>
        <v>24.953930541846344</v>
      </c>
      <c r="H18" s="279">
        <v>25.859751044375862</v>
      </c>
      <c r="I18" s="296">
        <f t="shared" si="2"/>
        <v>25.859751044375862</v>
      </c>
      <c r="J18" s="313">
        <f>分析係数表!G21</f>
        <v>0.28467983327929475</v>
      </c>
      <c r="K18" s="385">
        <f t="shared" si="3"/>
        <v>7.3617496159569891</v>
      </c>
      <c r="L18" s="315"/>
      <c r="M18" s="316"/>
      <c r="N18" s="317">
        <f>分析係数表!H21</f>
        <v>1.0324354165676096E-3</v>
      </c>
      <c r="O18" s="387">
        <f t="shared" si="4"/>
        <v>0.29698254828737092</v>
      </c>
      <c r="P18" s="313">
        <f>分析係数表!C21</f>
        <v>0.26258212636596168</v>
      </c>
      <c r="Q18" s="387">
        <f t="shared" si="5"/>
        <v>7.7982309022879739E-2</v>
      </c>
      <c r="R18" s="387">
        <v>0.22654373391119975</v>
      </c>
      <c r="S18" s="389">
        <f t="shared" si="6"/>
        <v>26.086294778287062</v>
      </c>
      <c r="T18" s="313">
        <f>分析係数表!F21</f>
        <v>0.42515189534375575</v>
      </c>
      <c r="U18" s="393">
        <f t="shared" si="7"/>
        <v>11.090637667484662</v>
      </c>
      <c r="V18" s="313">
        <f>分析係数表!D21</f>
        <v>6.1343946819791585E-2</v>
      </c>
      <c r="W18" s="325">
        <f t="shared" si="8"/>
        <v>2</v>
      </c>
      <c r="X18" s="313">
        <f>分析係数表!E21</f>
        <v>5.4343995376178865E-2</v>
      </c>
      <c r="Y18" s="391">
        <f t="shared" si="9"/>
        <v>1</v>
      </c>
    </row>
    <row r="19" spans="1:25">
      <c r="A19" s="227" t="s">
        <v>258</v>
      </c>
      <c r="B19" s="312" t="s">
        <v>362</v>
      </c>
      <c r="C19" s="252"/>
      <c r="D19" s="313">
        <f>投入係数表!Y19</f>
        <v>7.0909005508486243E-3</v>
      </c>
      <c r="E19" s="296">
        <f t="shared" si="0"/>
        <v>7.090900550848624</v>
      </c>
      <c r="F19" s="263">
        <f>分析係数表!C22</f>
        <v>0.19256748567873505</v>
      </c>
      <c r="G19" s="279">
        <f t="shared" si="1"/>
        <v>1.3654768902748768</v>
      </c>
      <c r="H19" s="279">
        <v>1.7504326463563686</v>
      </c>
      <c r="I19" s="296">
        <f t="shared" si="2"/>
        <v>1.7504326463563686</v>
      </c>
      <c r="J19" s="313">
        <f>分析係数表!G22</f>
        <v>0.19753386347788673</v>
      </c>
      <c r="K19" s="385">
        <f t="shared" si="3"/>
        <v>0.34576972339259493</v>
      </c>
      <c r="L19" s="315"/>
      <c r="M19" s="316"/>
      <c r="N19" s="317">
        <f>分析係数表!H22</f>
        <v>4.8211298587508529E-5</v>
      </c>
      <c r="O19" s="387">
        <f t="shared" si="4"/>
        <v>1.3868096813612158E-2</v>
      </c>
      <c r="P19" s="313">
        <f>分析係数表!C22</f>
        <v>0.19256748567873505</v>
      </c>
      <c r="Q19" s="387">
        <f t="shared" si="5"/>
        <v>2.6705445345465706E-3</v>
      </c>
      <c r="R19" s="387">
        <v>6.5188865577058552E-2</v>
      </c>
      <c r="S19" s="389">
        <f t="shared" si="6"/>
        <v>1.8156215119334271</v>
      </c>
      <c r="T19" s="313">
        <f>分析係数表!F22</f>
        <v>0.41915604646677446</v>
      </c>
      <c r="U19" s="393">
        <f t="shared" si="7"/>
        <v>0.76102873482204292</v>
      </c>
      <c r="V19" s="313">
        <f>分析係数表!D22</f>
        <v>2.9425619037728289E-2</v>
      </c>
      <c r="W19" s="325">
        <f t="shared" si="8"/>
        <v>0</v>
      </c>
      <c r="X19" s="313">
        <f>分析係数表!E22</f>
        <v>2.8940662878506891E-2</v>
      </c>
      <c r="Y19" s="391">
        <f t="shared" si="9"/>
        <v>0</v>
      </c>
    </row>
    <row r="20" spans="1:25">
      <c r="A20" s="227" t="s">
        <v>259</v>
      </c>
      <c r="B20" s="312" t="s">
        <v>363</v>
      </c>
      <c r="C20" s="252"/>
      <c r="D20" s="313">
        <f>投入係数表!Y20</f>
        <v>6.1007443447989538E-5</v>
      </c>
      <c r="E20" s="296">
        <f t="shared" si="0"/>
        <v>6.1007443447989536E-2</v>
      </c>
      <c r="F20" s="263">
        <f>分析係数表!C23</f>
        <v>0.20116432520583094</v>
      </c>
      <c r="G20" s="279">
        <f t="shared" si="1"/>
        <v>1.2272521193747707E-2</v>
      </c>
      <c r="H20" s="279">
        <v>0.4039883553124145</v>
      </c>
      <c r="I20" s="296">
        <f t="shared" si="2"/>
        <v>0.4039883553124145</v>
      </c>
      <c r="J20" s="313">
        <f>分析係数表!G23</f>
        <v>0.20785566100352021</v>
      </c>
      <c r="K20" s="385">
        <f t="shared" si="3"/>
        <v>8.3971266631186897E-2</v>
      </c>
      <c r="L20" s="315"/>
      <c r="M20" s="316"/>
      <c r="N20" s="317">
        <f>分析係数表!H23</f>
        <v>2.5225877402069866E-5</v>
      </c>
      <c r="O20" s="387">
        <f t="shared" si="4"/>
        <v>7.25628473552168E-3</v>
      </c>
      <c r="P20" s="313">
        <f>分析係数表!C23</f>
        <v>0.20116432520583094</v>
      </c>
      <c r="Q20" s="387">
        <f t="shared" si="5"/>
        <v>1.4597056223225901E-3</v>
      </c>
      <c r="R20" s="387">
        <v>6.2140992455975132E-2</v>
      </c>
      <c r="S20" s="389">
        <f t="shared" si="6"/>
        <v>0.46612934776838966</v>
      </c>
      <c r="T20" s="313">
        <f>分析係数表!F23</f>
        <v>0.42478695148042223</v>
      </c>
      <c r="U20" s="393">
        <f t="shared" si="7"/>
        <v>0.1980056646340918</v>
      </c>
      <c r="V20" s="313">
        <f>分析係数表!D23</f>
        <v>3.5044555722743287E-2</v>
      </c>
      <c r="W20" s="325">
        <f t="shared" si="8"/>
        <v>0</v>
      </c>
      <c r="X20" s="313">
        <f>分析係数表!E23</f>
        <v>3.4275414947972954E-2</v>
      </c>
      <c r="Y20" s="391">
        <f t="shared" si="9"/>
        <v>0</v>
      </c>
    </row>
    <row r="21" spans="1:25">
      <c r="A21" s="227" t="s">
        <v>260</v>
      </c>
      <c r="B21" s="312" t="s">
        <v>364</v>
      </c>
      <c r="C21" s="252"/>
      <c r="D21" s="313">
        <f>投入係数表!Y21</f>
        <v>2.262134407496249E-4</v>
      </c>
      <c r="E21" s="296">
        <f t="shared" si="0"/>
        <v>0.22621344074962491</v>
      </c>
      <c r="F21" s="263">
        <f>分析係数表!C24</f>
        <v>0.46796458506974481</v>
      </c>
      <c r="G21" s="279">
        <f t="shared" si="1"/>
        <v>0.10585987893759752</v>
      </c>
      <c r="H21" s="279">
        <v>0.45863495572010415</v>
      </c>
      <c r="I21" s="296">
        <f t="shared" si="2"/>
        <v>0.45863495572010415</v>
      </c>
      <c r="J21" s="313">
        <f>分析係数表!G24</f>
        <v>0.19290112247208774</v>
      </c>
      <c r="K21" s="385">
        <f t="shared" si="3"/>
        <v>8.8471197763344347E-2</v>
      </c>
      <c r="L21" s="315"/>
      <c r="M21" s="316"/>
      <c r="N21" s="317">
        <f>分析係数表!H24</f>
        <v>1.1220536652328578E-3</v>
      </c>
      <c r="O21" s="387">
        <f t="shared" si="4"/>
        <v>0.32276145458461897</v>
      </c>
      <c r="P21" s="313">
        <f>分析係数表!C24</f>
        <v>0.46796458506974481</v>
      </c>
      <c r="Q21" s="387">
        <f t="shared" si="5"/>
        <v>0.15104093017119849</v>
      </c>
      <c r="R21" s="387">
        <v>0.30652811030191157</v>
      </c>
      <c r="S21" s="389">
        <f t="shared" si="6"/>
        <v>0.76516306602201567</v>
      </c>
      <c r="T21" s="313">
        <f>分析係数表!F24</f>
        <v>0.36341689561906876</v>
      </c>
      <c r="U21" s="393">
        <f t="shared" si="7"/>
        <v>0.2780731860960895</v>
      </c>
      <c r="V21" s="313">
        <f>分析係数表!D24</f>
        <v>4.5804723184795566E-2</v>
      </c>
      <c r="W21" s="325">
        <f t="shared" si="8"/>
        <v>0</v>
      </c>
      <c r="X21" s="313">
        <f>分析係数表!E24</f>
        <v>4.4933066139114755E-2</v>
      </c>
      <c r="Y21" s="391">
        <f t="shared" si="9"/>
        <v>0</v>
      </c>
    </row>
    <row r="22" spans="1:25">
      <c r="A22" s="227" t="s">
        <v>261</v>
      </c>
      <c r="B22" s="312" t="s">
        <v>372</v>
      </c>
      <c r="C22" s="252"/>
      <c r="D22" s="313">
        <f>投入係数表!Y22</f>
        <v>3.5416710532638174E-4</v>
      </c>
      <c r="E22" s="296">
        <f t="shared" si="0"/>
        <v>0.35416710532638174</v>
      </c>
      <c r="F22" s="263">
        <f>分析係数表!C25</f>
        <v>0.11839811615034102</v>
      </c>
      <c r="G22" s="279">
        <f t="shared" si="1"/>
        <v>4.1932718073063008E-2</v>
      </c>
      <c r="H22" s="279">
        <v>0.37738085949558714</v>
      </c>
      <c r="I22" s="296">
        <f t="shared" si="2"/>
        <v>0.37738085949558714</v>
      </c>
      <c r="J22" s="313">
        <f>分析係数表!G25</f>
        <v>0.19601885967651284</v>
      </c>
      <c r="K22" s="385">
        <f t="shared" si="3"/>
        <v>7.3973765742067307E-2</v>
      </c>
      <c r="L22" s="315"/>
      <c r="M22" s="316"/>
      <c r="N22" s="317">
        <f>分析係数表!H25</f>
        <v>4.7721717414244671E-4</v>
      </c>
      <c r="O22" s="387">
        <f t="shared" si="4"/>
        <v>0.13727267603284599</v>
      </c>
      <c r="P22" s="313">
        <f>分析係数表!C25</f>
        <v>0.11839811615034102</v>
      </c>
      <c r="Q22" s="387">
        <f t="shared" si="5"/>
        <v>1.6252826241205033E-2</v>
      </c>
      <c r="R22" s="387">
        <v>0.10253114871835445</v>
      </c>
      <c r="S22" s="389">
        <f t="shared" si="6"/>
        <v>0.47991200821394159</v>
      </c>
      <c r="T22" s="313">
        <f>分析係数表!F25</f>
        <v>0.34892899519140697</v>
      </c>
      <c r="U22" s="393">
        <f t="shared" si="7"/>
        <v>0.1674552148063809</v>
      </c>
      <c r="V22" s="313">
        <f>分析係数表!D25</f>
        <v>3.4959095734715541E-2</v>
      </c>
      <c r="W22" s="325">
        <f t="shared" si="8"/>
        <v>0</v>
      </c>
      <c r="X22" s="313">
        <f>分析係数表!E25</f>
        <v>3.4440766876912506E-2</v>
      </c>
      <c r="Y22" s="391">
        <f t="shared" si="9"/>
        <v>0</v>
      </c>
    </row>
    <row r="23" spans="1:25">
      <c r="A23" s="227" t="s">
        <v>262</v>
      </c>
      <c r="B23" s="312" t="s">
        <v>15</v>
      </c>
      <c r="C23" s="252"/>
      <c r="D23" s="313">
        <f>投入係数表!Y23</f>
        <v>8.4379233066250309E-3</v>
      </c>
      <c r="E23" s="296">
        <f t="shared" si="0"/>
        <v>8.4379233066250308</v>
      </c>
      <c r="F23" s="263">
        <f>分析係数表!C26</f>
        <v>0.29113960871661038</v>
      </c>
      <c r="G23" s="279">
        <f t="shared" si="1"/>
        <v>2.4566136898715785</v>
      </c>
      <c r="H23" s="279">
        <v>2.9210306242030035</v>
      </c>
      <c r="I23" s="296">
        <f t="shared" si="2"/>
        <v>2.9210306242030035</v>
      </c>
      <c r="J23" s="313">
        <f>分析係数表!G26</f>
        <v>0.2004458717578543</v>
      </c>
      <c r="K23" s="385">
        <f t="shared" si="3"/>
        <v>0.58550852989976032</v>
      </c>
      <c r="L23" s="315"/>
      <c r="M23" s="316"/>
      <c r="N23" s="317">
        <f>分析係数表!H26</f>
        <v>1.0726059667332082E-2</v>
      </c>
      <c r="O23" s="387">
        <f t="shared" si="4"/>
        <v>3.0853770434153547</v>
      </c>
      <c r="P23" s="313">
        <f>分析係数表!C26</f>
        <v>0.29113960871661038</v>
      </c>
      <c r="Q23" s="387">
        <f t="shared" si="5"/>
        <v>0.89827546516315859</v>
      </c>
      <c r="R23" s="387">
        <v>1.0106597991252664</v>
      </c>
      <c r="S23" s="389">
        <f t="shared" si="6"/>
        <v>3.9316904233282699</v>
      </c>
      <c r="T23" s="313">
        <f>分析係数表!F26</f>
        <v>0.34176102976079403</v>
      </c>
      <c r="U23" s="393">
        <f t="shared" si="7"/>
        <v>1.3436985677773217</v>
      </c>
      <c r="V23" s="313">
        <f>分析係数表!D26</f>
        <v>2.5195355338839619E-2</v>
      </c>
      <c r="W23" s="325">
        <f t="shared" si="8"/>
        <v>0</v>
      </c>
      <c r="X23" s="313">
        <f>分析係数表!E26</f>
        <v>2.4685974681555249E-2</v>
      </c>
      <c r="Y23" s="391">
        <f t="shared" si="9"/>
        <v>0</v>
      </c>
    </row>
    <row r="24" spans="1:25">
      <c r="A24" s="227" t="s">
        <v>263</v>
      </c>
      <c r="B24" s="312" t="s">
        <v>473</v>
      </c>
      <c r="C24" s="252"/>
      <c r="D24" s="313">
        <f>投入係数表!Y24</f>
        <v>1.7044291943832121E-3</v>
      </c>
      <c r="E24" s="296">
        <f t="shared" si="0"/>
        <v>1.7044291943832122</v>
      </c>
      <c r="F24" s="263">
        <f>分析係数表!C27</f>
        <v>0.22390034937983039</v>
      </c>
      <c r="G24" s="279">
        <f t="shared" si="1"/>
        <v>0.38162229211558407</v>
      </c>
      <c r="H24" s="279">
        <v>0.42461046469560965</v>
      </c>
      <c r="I24" s="296">
        <f t="shared" si="2"/>
        <v>0.42461046469560965</v>
      </c>
      <c r="J24" s="313">
        <f>分析係数表!G27</f>
        <v>0.17801424712710151</v>
      </c>
      <c r="K24" s="385">
        <f t="shared" si="3"/>
        <v>7.5586712195077663E-2</v>
      </c>
      <c r="L24" s="315"/>
      <c r="M24" s="316"/>
      <c r="N24" s="317">
        <f>分析係数表!H27</f>
        <v>1.001616696609949E-2</v>
      </c>
      <c r="O24" s="387">
        <f t="shared" si="4"/>
        <v>2.8811746884403941</v>
      </c>
      <c r="P24" s="313">
        <f>分析係数表!C27</f>
        <v>0.22390034937983039</v>
      </c>
      <c r="Q24" s="387">
        <f t="shared" si="5"/>
        <v>0.64509601936612826</v>
      </c>
      <c r="R24" s="387">
        <v>0.6587908870189686</v>
      </c>
      <c r="S24" s="389">
        <f t="shared" si="6"/>
        <v>1.0834013517145782</v>
      </c>
      <c r="T24" s="313">
        <f>分析係数表!F27</f>
        <v>0.3354402389489512</v>
      </c>
      <c r="U24" s="393">
        <f t="shared" si="7"/>
        <v>0.36341640829675481</v>
      </c>
      <c r="V24" s="313">
        <f>分析係数表!D27</f>
        <v>2.2648101403620974E-2</v>
      </c>
      <c r="W24" s="325">
        <f t="shared" si="8"/>
        <v>0</v>
      </c>
      <c r="X24" s="313">
        <f>分析係数表!E27</f>
        <v>2.2430380263578655E-2</v>
      </c>
      <c r="Y24" s="391">
        <f t="shared" si="9"/>
        <v>0</v>
      </c>
    </row>
    <row r="25" spans="1:25">
      <c r="A25" s="227" t="s">
        <v>264</v>
      </c>
      <c r="B25" s="312" t="s">
        <v>307</v>
      </c>
      <c r="C25" s="252"/>
      <c r="D25" s="313">
        <f>投入係数表!Y25</f>
        <v>1.6196666402121115E-6</v>
      </c>
      <c r="E25" s="296">
        <f t="shared" si="0"/>
        <v>1.6196666402121115E-3</v>
      </c>
      <c r="F25" s="263">
        <f>分析係数表!C28</f>
        <v>0.22512814125204084</v>
      </c>
      <c r="G25" s="279">
        <f t="shared" si="1"/>
        <v>3.6463254015889064E-4</v>
      </c>
      <c r="H25" s="279">
        <v>0.50566810928938488</v>
      </c>
      <c r="I25" s="296">
        <f t="shared" si="2"/>
        <v>0.50566810928938488</v>
      </c>
      <c r="J25" s="313">
        <f>分析係数表!G28</f>
        <v>0.17968722251031818</v>
      </c>
      <c r="K25" s="385">
        <f t="shared" si="3"/>
        <v>9.0862098070253597E-2</v>
      </c>
      <c r="L25" s="315"/>
      <c r="M25" s="316"/>
      <c r="N25" s="317">
        <f>分析係数表!H28</f>
        <v>8.1409051127791718E-3</v>
      </c>
      <c r="O25" s="387">
        <f t="shared" si="4"/>
        <v>2.3417510741704786</v>
      </c>
      <c r="P25" s="313">
        <f>分析係数表!C28</f>
        <v>0.22512814125204084</v>
      </c>
      <c r="Q25" s="387">
        <f t="shared" si="5"/>
        <v>0.52719406660296986</v>
      </c>
      <c r="R25" s="387">
        <v>0.67842649781645492</v>
      </c>
      <c r="S25" s="389">
        <f t="shared" si="6"/>
        <v>1.1840946071058398</v>
      </c>
      <c r="T25" s="313">
        <f>分析係数表!F28</f>
        <v>0.30733691598411605</v>
      </c>
      <c r="U25" s="393">
        <f t="shared" si="7"/>
        <v>0.36391598478133241</v>
      </c>
      <c r="V25" s="313">
        <f>分析係数表!D28</f>
        <v>2.8688437249149327E-2</v>
      </c>
      <c r="W25" s="325">
        <f t="shared" si="8"/>
        <v>0</v>
      </c>
      <c r="X25" s="313">
        <f>分析係数表!E28</f>
        <v>2.8133457885501985E-2</v>
      </c>
      <c r="Y25" s="391">
        <f t="shared" si="9"/>
        <v>0</v>
      </c>
    </row>
    <row r="26" spans="1:25">
      <c r="A26" s="227" t="s">
        <v>265</v>
      </c>
      <c r="B26" s="312" t="s">
        <v>16</v>
      </c>
      <c r="C26" s="252"/>
      <c r="D26" s="313">
        <f>投入係数表!Y26</f>
        <v>3.2819845019498085E-3</v>
      </c>
      <c r="E26" s="296">
        <f t="shared" si="0"/>
        <v>3.2819845019498084</v>
      </c>
      <c r="F26" s="263">
        <f>分析係数表!C29</f>
        <v>0.20292812083079403</v>
      </c>
      <c r="G26" s="279">
        <f t="shared" si="1"/>
        <v>0.66600694757646406</v>
      </c>
      <c r="H26" s="279">
        <v>1.1557222336946391</v>
      </c>
      <c r="I26" s="296">
        <f t="shared" si="2"/>
        <v>1.1557222336946391</v>
      </c>
      <c r="J26" s="313">
        <f>分析係数表!G29</f>
        <v>0.25422836329948895</v>
      </c>
      <c r="K26" s="385">
        <f t="shared" si="3"/>
        <v>0.29381737190101759</v>
      </c>
      <c r="L26" s="315"/>
      <c r="M26" s="316"/>
      <c r="N26" s="317">
        <f>分析係数表!H29</f>
        <v>1.2173975242294967E-2</v>
      </c>
      <c r="O26" s="387">
        <f t="shared" si="4"/>
        <v>3.5018734656196897</v>
      </c>
      <c r="P26" s="313">
        <f>分析係数表!C29</f>
        <v>0.20292812083079403</v>
      </c>
      <c r="Q26" s="387">
        <f t="shared" si="5"/>
        <v>0.71062860176542386</v>
      </c>
      <c r="R26" s="387">
        <v>1.0362652675985444</v>
      </c>
      <c r="S26" s="389">
        <f t="shared" si="6"/>
        <v>2.1919875012931835</v>
      </c>
      <c r="T26" s="313">
        <f>分析係数表!F29</f>
        <v>0.40384720428768384</v>
      </c>
      <c r="U26" s="393">
        <f t="shared" si="7"/>
        <v>0.88522802423079794</v>
      </c>
      <c r="V26" s="313">
        <f>分析係数表!D29</f>
        <v>7.670374473161555E-2</v>
      </c>
      <c r="W26" s="325">
        <f t="shared" si="8"/>
        <v>0</v>
      </c>
      <c r="X26" s="313">
        <f>分析係数表!E29</f>
        <v>6.1557890505000185E-2</v>
      </c>
      <c r="Y26" s="391">
        <f t="shared" si="9"/>
        <v>0</v>
      </c>
    </row>
    <row r="27" spans="1:25">
      <c r="A27" s="227" t="s">
        <v>266</v>
      </c>
      <c r="B27" s="324" t="s">
        <v>17</v>
      </c>
      <c r="C27" s="325">
        <f>最終需要額!D9</f>
        <v>1000</v>
      </c>
      <c r="D27" s="313">
        <f>投入係数表!Y27</f>
        <v>8.2009120882739917E-4</v>
      </c>
      <c r="E27" s="296">
        <f t="shared" si="0"/>
        <v>0.82009120882739917</v>
      </c>
      <c r="F27" s="263">
        <f>分析係数表!C30</f>
        <v>1</v>
      </c>
      <c r="G27" s="279">
        <f t="shared" si="1"/>
        <v>0.82009120882739917</v>
      </c>
      <c r="H27" s="279">
        <v>1.8437746795785592</v>
      </c>
      <c r="I27" s="296">
        <f t="shared" si="2"/>
        <v>1001.8437746795786</v>
      </c>
      <c r="J27" s="313">
        <f>分析係数表!G30</f>
        <v>0.34673715455884868</v>
      </c>
      <c r="K27" s="385">
        <f t="shared" si="3"/>
        <v>347.3764597448934</v>
      </c>
      <c r="L27" s="315"/>
      <c r="M27" s="316"/>
      <c r="N27" s="317">
        <f>分析係数表!H30</f>
        <v>0</v>
      </c>
      <c r="O27" s="387">
        <f t="shared" si="4"/>
        <v>0</v>
      </c>
      <c r="P27" s="313">
        <f>分析係数表!C30</f>
        <v>1</v>
      </c>
      <c r="Q27" s="387">
        <f t="shared" si="5"/>
        <v>0</v>
      </c>
      <c r="R27" s="387">
        <v>1.2368310554861441</v>
      </c>
      <c r="S27" s="389">
        <f t="shared" si="6"/>
        <v>1003.0806057350648</v>
      </c>
      <c r="T27" s="313">
        <f>分析係数表!F30</f>
        <v>0.44336430675838301</v>
      </c>
      <c r="U27" s="393">
        <f t="shared" si="7"/>
        <v>444.73013738450589</v>
      </c>
      <c r="V27" s="313">
        <f>分析係数表!D30</f>
        <v>8.6867041025616112E-2</v>
      </c>
      <c r="W27" s="325">
        <f t="shared" si="8"/>
        <v>87</v>
      </c>
      <c r="X27" s="313">
        <f>分析係数表!E30</f>
        <v>6.5897217034789901E-2</v>
      </c>
      <c r="Y27" s="391">
        <f t="shared" si="9"/>
        <v>66</v>
      </c>
    </row>
    <row r="28" spans="1:25">
      <c r="A28" s="227" t="s">
        <v>267</v>
      </c>
      <c r="B28" s="312" t="s">
        <v>308</v>
      </c>
      <c r="C28" s="252"/>
      <c r="D28" s="313">
        <f>投入係数表!Y28</f>
        <v>3.4223556107681919E-3</v>
      </c>
      <c r="E28" s="296">
        <f t="shared" si="0"/>
        <v>3.4223556107681921</v>
      </c>
      <c r="F28" s="263">
        <f>分析係数表!C31</f>
        <v>0.99667993786519227</v>
      </c>
      <c r="G28" s="279">
        <f t="shared" si="1"/>
        <v>3.410993177493034</v>
      </c>
      <c r="H28" s="279">
        <v>9.6600419850454919</v>
      </c>
      <c r="I28" s="296">
        <f t="shared" si="2"/>
        <v>9.6600419850454919</v>
      </c>
      <c r="J28" s="313">
        <f>分析係数表!G31</f>
        <v>7.0744430198025232E-2</v>
      </c>
      <c r="K28" s="385">
        <f t="shared" si="3"/>
        <v>0.68339416592104396</v>
      </c>
      <c r="L28" s="315"/>
      <c r="M28" s="316"/>
      <c r="N28" s="317">
        <f>分析係数表!H31</f>
        <v>1.5783931066306964E-2</v>
      </c>
      <c r="O28" s="387">
        <f t="shared" si="4"/>
        <v>4.5402860022451339</v>
      </c>
      <c r="P28" s="313">
        <f>分析係数表!C31</f>
        <v>0.99667993786519227</v>
      </c>
      <c r="Q28" s="387">
        <f t="shared" si="5"/>
        <v>4.5252119706078826</v>
      </c>
      <c r="R28" s="387">
        <v>8.5801101445941246</v>
      </c>
      <c r="S28" s="389">
        <f t="shared" si="6"/>
        <v>18.240152129639618</v>
      </c>
      <c r="T28" s="313">
        <f>分析係数表!F31</f>
        <v>0.308369223350977</v>
      </c>
      <c r="U28" s="393">
        <f t="shared" si="7"/>
        <v>5.6247015460206384</v>
      </c>
      <c r="V28" s="313">
        <f>分析係数表!D31</f>
        <v>6.5953615120199595E-3</v>
      </c>
      <c r="W28" s="325">
        <f t="shared" si="8"/>
        <v>0</v>
      </c>
      <c r="X28" s="313">
        <f>分析係数表!E31</f>
        <v>6.5953615120199595E-3</v>
      </c>
      <c r="Y28" s="391">
        <f t="shared" si="9"/>
        <v>0</v>
      </c>
    </row>
    <row r="29" spans="1:25">
      <c r="A29" s="227" t="s">
        <v>268</v>
      </c>
      <c r="B29" s="312" t="s">
        <v>365</v>
      </c>
      <c r="C29" s="252"/>
      <c r="D29" s="313">
        <f>投入係数表!Y29</f>
        <v>8.6490198587326752E-4</v>
      </c>
      <c r="E29" s="296">
        <f t="shared" si="0"/>
        <v>0.8649019858732675</v>
      </c>
      <c r="F29" s="263">
        <f>分析係数表!C32</f>
        <v>0.99973750468741629</v>
      </c>
      <c r="G29" s="279">
        <f t="shared" si="1"/>
        <v>0.86467495315613141</v>
      </c>
      <c r="H29" s="279">
        <v>1.4308916191378764</v>
      </c>
      <c r="I29" s="296">
        <f t="shared" si="2"/>
        <v>1.4308916191378764</v>
      </c>
      <c r="J29" s="313">
        <f>分析係数表!G32</f>
        <v>0.13654952076677315</v>
      </c>
      <c r="K29" s="385">
        <f t="shared" si="3"/>
        <v>0.19538756486246911</v>
      </c>
      <c r="L29" s="315"/>
      <c r="M29" s="316"/>
      <c r="N29" s="317">
        <f>分析係数表!H32</f>
        <v>6.1925380029087757E-3</v>
      </c>
      <c r="O29" s="387">
        <f t="shared" si="4"/>
        <v>1.7812985557821592</v>
      </c>
      <c r="P29" s="313">
        <f>分析係数表!C32</f>
        <v>0.99973750468741629</v>
      </c>
      <c r="Q29" s="387">
        <f t="shared" si="5"/>
        <v>1.7808309732609542</v>
      </c>
      <c r="R29" s="387">
        <v>2.6522474095940742</v>
      </c>
      <c r="S29" s="389">
        <f t="shared" si="6"/>
        <v>4.0831390287319511</v>
      </c>
      <c r="T29" s="313">
        <f>分析係数表!F32</f>
        <v>0.46980830670926516</v>
      </c>
      <c r="U29" s="393">
        <f t="shared" si="7"/>
        <v>1.9182926331470715</v>
      </c>
      <c r="V29" s="313">
        <f>分析係数表!D32</f>
        <v>1.7896698615548455E-2</v>
      </c>
      <c r="W29" s="325">
        <f t="shared" si="8"/>
        <v>0</v>
      </c>
      <c r="X29" s="313">
        <f>分析係数表!E32</f>
        <v>1.7896698615548455E-2</v>
      </c>
      <c r="Y29" s="391">
        <f t="shared" si="9"/>
        <v>0</v>
      </c>
    </row>
    <row r="30" spans="1:25">
      <c r="A30" s="227" t="s">
        <v>269</v>
      </c>
      <c r="B30" s="312" t="s">
        <v>373</v>
      </c>
      <c r="C30" s="252"/>
      <c r="D30" s="313">
        <f>投入係数表!Y30</f>
        <v>1.7006499722227171E-3</v>
      </c>
      <c r="E30" s="296">
        <f t="shared" si="0"/>
        <v>1.7006499722227171</v>
      </c>
      <c r="F30" s="263">
        <f>分析係数表!C33</f>
        <v>0.92720800471848297</v>
      </c>
      <c r="G30" s="279">
        <f t="shared" si="1"/>
        <v>1.5768562674691691</v>
      </c>
      <c r="H30" s="279">
        <v>2.2728624096641181</v>
      </c>
      <c r="I30" s="296">
        <f t="shared" si="2"/>
        <v>2.2728624096641181</v>
      </c>
      <c r="J30" s="313">
        <f>分析係数表!G33</f>
        <v>0.48251618559482062</v>
      </c>
      <c r="K30" s="385">
        <f t="shared" si="3"/>
        <v>1.0966929002929828</v>
      </c>
      <c r="L30" s="315"/>
      <c r="M30" s="316"/>
      <c r="N30" s="317">
        <f>分析係数表!H33</f>
        <v>1.0711870111293417E-3</v>
      </c>
      <c r="O30" s="387">
        <f t="shared" si="4"/>
        <v>0.30812953832516238</v>
      </c>
      <c r="P30" s="313">
        <f>分析係数表!C33</f>
        <v>0.92720800471848297</v>
      </c>
      <c r="Q30" s="387">
        <f t="shared" si="5"/>
        <v>0.28570017442530116</v>
      </c>
      <c r="R30" s="387">
        <v>1.1606201505655005</v>
      </c>
      <c r="S30" s="389">
        <f t="shared" si="6"/>
        <v>3.4334825602296188</v>
      </c>
      <c r="T30" s="313">
        <f>分析係数表!F33</f>
        <v>0.61375438359859724</v>
      </c>
      <c r="U30" s="393">
        <f t="shared" si="7"/>
        <v>2.1073149723502631</v>
      </c>
      <c r="V30" s="313">
        <f>分析係数表!D33</f>
        <v>6.3927479543206545E-2</v>
      </c>
      <c r="W30" s="325">
        <f t="shared" si="8"/>
        <v>0</v>
      </c>
      <c r="X30" s="313">
        <f>分析係数表!E33</f>
        <v>6.2471900008991998E-2</v>
      </c>
      <c r="Y30" s="391">
        <f t="shared" si="9"/>
        <v>0</v>
      </c>
    </row>
    <row r="31" spans="1:25">
      <c r="A31" s="227" t="s">
        <v>270</v>
      </c>
      <c r="B31" s="312" t="s">
        <v>374</v>
      </c>
      <c r="C31" s="252"/>
      <c r="D31" s="313">
        <f>投入係数表!Y31</f>
        <v>5.7636377280828058E-2</v>
      </c>
      <c r="E31" s="296">
        <f t="shared" si="0"/>
        <v>57.636377280828057</v>
      </c>
      <c r="F31" s="263">
        <f>分析係数表!C34</f>
        <v>0.43058167090385968</v>
      </c>
      <c r="G31" s="279">
        <f t="shared" si="1"/>
        <v>24.817167634424202</v>
      </c>
      <c r="H31" s="279">
        <v>28.213065681712735</v>
      </c>
      <c r="I31" s="296">
        <f t="shared" si="2"/>
        <v>28.213065681712735</v>
      </c>
      <c r="J31" s="313">
        <f>分析係数表!G34</f>
        <v>0.40252218378442245</v>
      </c>
      <c r="K31" s="385">
        <f t="shared" si="3"/>
        <v>11.356384809456355</v>
      </c>
      <c r="L31" s="315"/>
      <c r="M31" s="316"/>
      <c r="N31" s="317">
        <f>分析係数表!H34</f>
        <v>0.17332617383102331</v>
      </c>
      <c r="O31" s="387">
        <f t="shared" si="4"/>
        <v>49.857693724192643</v>
      </c>
      <c r="P31" s="313">
        <f>分析係数表!C34</f>
        <v>0.43058167090385968</v>
      </c>
      <c r="Q31" s="387">
        <f t="shared" si="5"/>
        <v>21.467809071175747</v>
      </c>
      <c r="R31" s="387">
        <v>24.115840885072004</v>
      </c>
      <c r="S31" s="389">
        <f t="shared" si="6"/>
        <v>52.328906566784738</v>
      </c>
      <c r="T31" s="313">
        <f>分析係数表!F34</f>
        <v>0.66293540075026103</v>
      </c>
      <c r="U31" s="393">
        <f t="shared" si="7"/>
        <v>34.690684645674409</v>
      </c>
      <c r="V31" s="313">
        <f>分析係数表!D34</f>
        <v>0.16067471370017011</v>
      </c>
      <c r="W31" s="325">
        <f t="shared" si="8"/>
        <v>8</v>
      </c>
      <c r="X31" s="313">
        <f>分析係数表!E34</f>
        <v>0.14658203786750718</v>
      </c>
      <c r="Y31" s="391">
        <f t="shared" si="9"/>
        <v>8</v>
      </c>
    </row>
    <row r="32" spans="1:25">
      <c r="A32" s="227" t="s">
        <v>271</v>
      </c>
      <c r="B32" s="312" t="s">
        <v>18</v>
      </c>
      <c r="C32" s="252"/>
      <c r="D32" s="313">
        <f>投入係数表!Y32</f>
        <v>1.3393023447913951E-2</v>
      </c>
      <c r="E32" s="296">
        <f t="shared" si="0"/>
        <v>13.393023447913951</v>
      </c>
      <c r="F32" s="263">
        <f>分析係数表!C35</f>
        <v>0.85041941808411148</v>
      </c>
      <c r="G32" s="279">
        <f t="shared" si="1"/>
        <v>11.389687206961842</v>
      </c>
      <c r="H32" s="279">
        <v>15.01094196204518</v>
      </c>
      <c r="I32" s="296">
        <f t="shared" si="2"/>
        <v>15.01094196204518</v>
      </c>
      <c r="J32" s="313">
        <f>分析係数表!G35</f>
        <v>0.31439227022235533</v>
      </c>
      <c r="K32" s="385">
        <f t="shared" si="3"/>
        <v>4.7193241216234014</v>
      </c>
      <c r="L32" s="315"/>
      <c r="M32" s="316"/>
      <c r="N32" s="317">
        <f>分析係数表!H35</f>
        <v>5.0116599150103677E-2</v>
      </c>
      <c r="O32" s="387">
        <f t="shared" si="4"/>
        <v>14.416161135363188</v>
      </c>
      <c r="P32" s="313">
        <f>分析係数表!C35</f>
        <v>0.85041941808411148</v>
      </c>
      <c r="Q32" s="387">
        <f t="shared" si="5"/>
        <v>12.259783363742347</v>
      </c>
      <c r="R32" s="387">
        <v>18.827229435674312</v>
      </c>
      <c r="S32" s="389">
        <f t="shared" si="6"/>
        <v>33.838171397719492</v>
      </c>
      <c r="T32" s="313">
        <f>分析係数表!F35</f>
        <v>0.64510687312527537</v>
      </c>
      <c r="U32" s="393">
        <f t="shared" si="7"/>
        <v>21.82923694265995</v>
      </c>
      <c r="V32" s="313">
        <f>分析係数表!D35</f>
        <v>4.4457450663799247E-2</v>
      </c>
      <c r="W32" s="325">
        <f t="shared" si="8"/>
        <v>2</v>
      </c>
      <c r="X32" s="313">
        <f>分析係数表!E35</f>
        <v>4.3787951741632962E-2</v>
      </c>
      <c r="Y32" s="391">
        <f t="shared" si="9"/>
        <v>1</v>
      </c>
    </row>
    <row r="33" spans="1:25">
      <c r="A33" s="227" t="s">
        <v>272</v>
      </c>
      <c r="B33" s="312" t="s">
        <v>19</v>
      </c>
      <c r="C33" s="252"/>
      <c r="D33" s="313">
        <f>投入係数表!Y33</f>
        <v>5.3108869132555137E-3</v>
      </c>
      <c r="E33" s="296">
        <f t="shared" si="0"/>
        <v>5.3108869132555139</v>
      </c>
      <c r="F33" s="263">
        <f>分析係数表!C36</f>
        <v>0.99367212085214862</v>
      </c>
      <c r="G33" s="279">
        <f t="shared" si="1"/>
        <v>5.2772802627005273</v>
      </c>
      <c r="H33" s="279">
        <v>8.5518507713134451</v>
      </c>
      <c r="I33" s="296">
        <f t="shared" si="2"/>
        <v>8.5518507713134451</v>
      </c>
      <c r="J33" s="313">
        <f>分析係数表!G36</f>
        <v>5.4622350270852466E-2</v>
      </c>
      <c r="K33" s="385">
        <f t="shared" si="3"/>
        <v>0.46712218829474283</v>
      </c>
      <c r="L33" s="315"/>
      <c r="M33" s="316"/>
      <c r="N33" s="317">
        <f>分析係数表!H36</f>
        <v>0.22260102528255266</v>
      </c>
      <c r="O33" s="387">
        <f t="shared" si="4"/>
        <v>64.031724095223154</v>
      </c>
      <c r="P33" s="313">
        <f>分析係数表!C36</f>
        <v>0.99367212085214862</v>
      </c>
      <c r="Q33" s="387">
        <f t="shared" si="5"/>
        <v>63.626539083520022</v>
      </c>
      <c r="R33" s="387">
        <v>67.802867262574352</v>
      </c>
      <c r="S33" s="389">
        <f t="shared" si="6"/>
        <v>76.354718033887792</v>
      </c>
      <c r="T33" s="313">
        <f>分析係数表!F36</f>
        <v>0.84078106922799567</v>
      </c>
      <c r="U33" s="393">
        <f t="shared" si="7"/>
        <v>64.197601469134298</v>
      </c>
      <c r="V33" s="313">
        <f>分析係数表!D36</f>
        <v>1.6146279761308086E-2</v>
      </c>
      <c r="W33" s="325">
        <f t="shared" si="8"/>
        <v>1</v>
      </c>
      <c r="X33" s="313">
        <f>分析係数表!E36</f>
        <v>1.4152245516969955E-2</v>
      </c>
      <c r="Y33" s="391">
        <f t="shared" si="9"/>
        <v>1</v>
      </c>
    </row>
    <row r="34" spans="1:25">
      <c r="A34" s="227" t="s">
        <v>273</v>
      </c>
      <c r="B34" s="312" t="s">
        <v>412</v>
      </c>
      <c r="C34" s="252"/>
      <c r="D34" s="313">
        <f>投入係数表!Y34</f>
        <v>2.8728567086322293E-2</v>
      </c>
      <c r="E34" s="296">
        <f t="shared" si="0"/>
        <v>28.728567086322293</v>
      </c>
      <c r="F34" s="263">
        <f>分析係数表!C37</f>
        <v>0.57178358697686016</v>
      </c>
      <c r="G34" s="279">
        <f t="shared" si="1"/>
        <v>16.426523137322725</v>
      </c>
      <c r="H34" s="279">
        <v>20.952691181153334</v>
      </c>
      <c r="I34" s="296">
        <f t="shared" si="2"/>
        <v>20.952691181153334</v>
      </c>
      <c r="J34" s="313">
        <f>分析係数表!G37</f>
        <v>0.36884830758302428</v>
      </c>
      <c r="K34" s="385">
        <f t="shared" si="3"/>
        <v>7.7283646814781655</v>
      </c>
      <c r="L34" s="315"/>
      <c r="M34" s="316"/>
      <c r="N34" s="317">
        <f>分析係数表!H37</f>
        <v>4.5622990798280361E-2</v>
      </c>
      <c r="O34" s="387">
        <f t="shared" si="4"/>
        <v>13.123563808775343</v>
      </c>
      <c r="P34" s="313">
        <f>分析係数表!C37</f>
        <v>0.57178358697686016</v>
      </c>
      <c r="Q34" s="387">
        <f t="shared" si="5"/>
        <v>7.5038383885012703</v>
      </c>
      <c r="R34" s="387">
        <v>10.135609891043107</v>
      </c>
      <c r="S34" s="389">
        <f t="shared" si="6"/>
        <v>31.08830107219644</v>
      </c>
      <c r="T34" s="313">
        <f>分析係数表!F37</f>
        <v>0.64429400301330442</v>
      </c>
      <c r="U34" s="393">
        <f t="shared" si="7"/>
        <v>20.030005944688249</v>
      </c>
      <c r="V34" s="313">
        <f>分析係数表!D37</f>
        <v>7.2142948725191447E-2</v>
      </c>
      <c r="W34" s="325">
        <f t="shared" si="8"/>
        <v>2</v>
      </c>
      <c r="X34" s="313">
        <f>分析係数表!E37</f>
        <v>6.9101643267789628E-2</v>
      </c>
      <c r="Y34" s="391">
        <f t="shared" si="9"/>
        <v>2</v>
      </c>
    </row>
    <row r="35" spans="1:25">
      <c r="A35" s="227" t="s">
        <v>274</v>
      </c>
      <c r="B35" s="312" t="s">
        <v>331</v>
      </c>
      <c r="C35" s="252"/>
      <c r="D35" s="313">
        <f>投入係数表!Y35</f>
        <v>8.03138697993179E-3</v>
      </c>
      <c r="E35" s="296">
        <f t="shared" si="0"/>
        <v>8.0313869799317903</v>
      </c>
      <c r="F35" s="263">
        <f>分析係数表!C38</f>
        <v>0.42668283982472699</v>
      </c>
      <c r="G35" s="279">
        <f t="shared" si="1"/>
        <v>3.4268550043286341</v>
      </c>
      <c r="H35" s="279">
        <v>7.0369422930742394</v>
      </c>
      <c r="I35" s="296">
        <f t="shared" si="2"/>
        <v>7.0369422930742394</v>
      </c>
      <c r="J35" s="313">
        <f>分析係数表!G38</f>
        <v>0.18042179614021467</v>
      </c>
      <c r="K35" s="385">
        <f t="shared" si="3"/>
        <v>1.269617767851495</v>
      </c>
      <c r="L35" s="315"/>
      <c r="M35" s="316"/>
      <c r="N35" s="317">
        <f>分析係数表!H38</f>
        <v>3.1385057501308801E-2</v>
      </c>
      <c r="O35" s="387">
        <f t="shared" si="4"/>
        <v>9.0279878095154196</v>
      </c>
      <c r="P35" s="313">
        <f>分析係数表!C38</f>
        <v>0.42668283982472699</v>
      </c>
      <c r="Q35" s="387">
        <f t="shared" si="5"/>
        <v>3.8520874764670556</v>
      </c>
      <c r="R35" s="387">
        <v>6.1728356582358854</v>
      </c>
      <c r="S35" s="389">
        <f t="shared" si="6"/>
        <v>13.209777951310125</v>
      </c>
      <c r="T35" s="313">
        <f>分析係数表!F38</f>
        <v>0.52437100026299643</v>
      </c>
      <c r="U35" s="393">
        <f t="shared" si="7"/>
        <v>6.9268244775805661</v>
      </c>
      <c r="V35" s="313">
        <f>分析係数表!D38</f>
        <v>3.745569762927526E-2</v>
      </c>
      <c r="W35" s="325">
        <f t="shared" si="8"/>
        <v>0</v>
      </c>
      <c r="X35" s="313">
        <f>分析係数表!E38</f>
        <v>3.4218337111297577E-2</v>
      </c>
      <c r="Y35" s="391">
        <f t="shared" si="9"/>
        <v>0</v>
      </c>
    </row>
    <row r="36" spans="1:25">
      <c r="A36" s="227" t="s">
        <v>275</v>
      </c>
      <c r="B36" s="312" t="s">
        <v>20</v>
      </c>
      <c r="C36" s="252"/>
      <c r="D36" s="313">
        <f>投入係数表!Y36</f>
        <v>0</v>
      </c>
      <c r="E36" s="296">
        <f t="shared" si="0"/>
        <v>0</v>
      </c>
      <c r="F36" s="263">
        <f>分析係数表!C39</f>
        <v>1</v>
      </c>
      <c r="G36" s="279">
        <f t="shared" si="1"/>
        <v>0</v>
      </c>
      <c r="H36" s="279">
        <v>3.8151388447798893</v>
      </c>
      <c r="I36" s="296">
        <f t="shared" si="2"/>
        <v>3.8151388447798893</v>
      </c>
      <c r="J36" s="313">
        <f>分析係数表!G39</f>
        <v>0.351753812215997</v>
      </c>
      <c r="K36" s="385">
        <f t="shared" si="3"/>
        <v>1.341989632784661</v>
      </c>
      <c r="L36" s="315"/>
      <c r="M36" s="316"/>
      <c r="N36" s="317">
        <f>分析係数表!H39</f>
        <v>2.6196741762610056E-3</v>
      </c>
      <c r="O36" s="387">
        <f t="shared" si="4"/>
        <v>0.75355562204085347</v>
      </c>
      <c r="P36" s="313">
        <f>分析係数表!C39</f>
        <v>1</v>
      </c>
      <c r="Q36" s="387">
        <f t="shared" si="5"/>
        <v>0.75355562204085347</v>
      </c>
      <c r="R36" s="387">
        <v>0.98035594829595019</v>
      </c>
      <c r="S36" s="389">
        <f t="shared" si="6"/>
        <v>4.7954947930758394</v>
      </c>
      <c r="T36" s="313">
        <f>分析係数表!F39</f>
        <v>0.70125652740175148</v>
      </c>
      <c r="U36" s="393">
        <f t="shared" si="7"/>
        <v>3.3628720257655438</v>
      </c>
      <c r="V36" s="313">
        <f>分析係数表!D39</f>
        <v>5.4632803645743147E-2</v>
      </c>
      <c r="W36" s="325">
        <f t="shared" si="8"/>
        <v>0</v>
      </c>
      <c r="X36" s="313">
        <f>分析係数表!E39</f>
        <v>5.4632803645743147E-2</v>
      </c>
      <c r="Y36" s="391">
        <f t="shared" si="9"/>
        <v>0</v>
      </c>
    </row>
    <row r="37" spans="1:25">
      <c r="A37" s="227" t="s">
        <v>276</v>
      </c>
      <c r="B37" s="312" t="s">
        <v>21</v>
      </c>
      <c r="C37" s="326"/>
      <c r="D37" s="313">
        <f>投入係数表!Y37</f>
        <v>1.7384421938276663E-4</v>
      </c>
      <c r="E37" s="296">
        <f t="shared" si="0"/>
        <v>0.17384421938276662</v>
      </c>
      <c r="F37" s="263">
        <f>分析係数表!C40</f>
        <v>0.86812466863195592</v>
      </c>
      <c r="G37" s="279">
        <f t="shared" si="1"/>
        <v>0.15091845534524531</v>
      </c>
      <c r="H37" s="279">
        <v>0.26505073184389244</v>
      </c>
      <c r="I37" s="296">
        <f t="shared" si="2"/>
        <v>0.26505073184389244</v>
      </c>
      <c r="J37" s="313">
        <f>分析係数表!G40</f>
        <v>0.5308449982881025</v>
      </c>
      <c r="K37" s="385">
        <f t="shared" si="3"/>
        <v>0.14070085529193141</v>
      </c>
      <c r="L37" s="315"/>
      <c r="M37" s="316"/>
      <c r="N37" s="317">
        <f>分析係数表!H40</f>
        <v>3.1726768564274997E-2</v>
      </c>
      <c r="O37" s="387">
        <f t="shared" si="4"/>
        <v>9.1262818244525192</v>
      </c>
      <c r="P37" s="313">
        <f>分析係数表!C40</f>
        <v>0.86812466863195592</v>
      </c>
      <c r="Q37" s="387">
        <f t="shared" si="5"/>
        <v>7.9227503846946856</v>
      </c>
      <c r="R37" s="387">
        <v>7.9920125513809399</v>
      </c>
      <c r="S37" s="389">
        <f t="shared" si="6"/>
        <v>8.2570632832248325</v>
      </c>
      <c r="T37" s="313">
        <f>分析係数表!F40</f>
        <v>0.72849135138041188</v>
      </c>
      <c r="U37" s="393">
        <f t="shared" si="7"/>
        <v>6.0151991896300387</v>
      </c>
      <c r="V37" s="313">
        <f>分析係数表!D40</f>
        <v>7.8167788596215718E-2</v>
      </c>
      <c r="W37" s="325">
        <f t="shared" si="8"/>
        <v>1</v>
      </c>
      <c r="X37" s="313">
        <f>分析係数表!E40</f>
        <v>7.1051953968348291E-2</v>
      </c>
      <c r="Y37" s="391">
        <f t="shared" si="9"/>
        <v>1</v>
      </c>
    </row>
    <row r="38" spans="1:25">
      <c r="A38" s="227" t="s">
        <v>277</v>
      </c>
      <c r="B38" s="312" t="s">
        <v>375</v>
      </c>
      <c r="C38" s="252"/>
      <c r="D38" s="313">
        <f>投入係数表!Y38</f>
        <v>0</v>
      </c>
      <c r="E38" s="296">
        <f t="shared" si="0"/>
        <v>0</v>
      </c>
      <c r="F38" s="263">
        <f>分析係数表!C41</f>
        <v>0.9999434031873089</v>
      </c>
      <c r="G38" s="279">
        <f t="shared" si="1"/>
        <v>0</v>
      </c>
      <c r="H38" s="279">
        <v>8.9389873401778577E-2</v>
      </c>
      <c r="I38" s="296">
        <f t="shared" si="2"/>
        <v>8.9389873401778577E-2</v>
      </c>
      <c r="J38" s="313">
        <f>分析係数表!G41</f>
        <v>0.50163334603597476</v>
      </c>
      <c r="K38" s="385">
        <f t="shared" si="3"/>
        <v>4.4840941296266368E-2</v>
      </c>
      <c r="L38" s="315"/>
      <c r="M38" s="316"/>
      <c r="N38" s="317">
        <f>分析係数表!H41</f>
        <v>4.605647758626856E-2</v>
      </c>
      <c r="O38" s="387">
        <f t="shared" si="4"/>
        <v>13.248257333309438</v>
      </c>
      <c r="P38" s="313">
        <f>分析係数表!C41</f>
        <v>0.9999434031873089</v>
      </c>
      <c r="Q38" s="387">
        <f t="shared" si="5"/>
        <v>13.247507524170661</v>
      </c>
      <c r="R38" s="387">
        <v>13.495933275730717</v>
      </c>
      <c r="S38" s="389">
        <f t="shared" si="6"/>
        <v>13.585323149132496</v>
      </c>
      <c r="T38" s="313">
        <f>分析係数表!F41</f>
        <v>0.6065809667987323</v>
      </c>
      <c r="U38" s="393">
        <f t="shared" si="7"/>
        <v>8.2405984500739873</v>
      </c>
      <c r="V38" s="313">
        <f>分析係数表!D41</f>
        <v>0.10372147914479408</v>
      </c>
      <c r="W38" s="325">
        <f t="shared" si="8"/>
        <v>1</v>
      </c>
      <c r="X38" s="313">
        <f>分析係数表!E41</f>
        <v>9.872112035903656E-2</v>
      </c>
      <c r="Y38" s="391">
        <f t="shared" si="9"/>
        <v>1</v>
      </c>
    </row>
    <row r="39" spans="1:25">
      <c r="A39" s="227" t="s">
        <v>282</v>
      </c>
      <c r="B39" s="490" t="s">
        <v>413</v>
      </c>
      <c r="C39" s="252"/>
      <c r="D39" s="313">
        <f>投入係数表!Y39</f>
        <v>9.750393174076912E-4</v>
      </c>
      <c r="E39" s="296">
        <f t="shared" si="0"/>
        <v>0.97503931740769123</v>
      </c>
      <c r="F39" s="263">
        <f>分析係数表!C42</f>
        <v>0.93692850875802069</v>
      </c>
      <c r="G39" s="279">
        <f t="shared" si="1"/>
        <v>0.91354213363922654</v>
      </c>
      <c r="H39" s="279">
        <v>1.3259571499953529</v>
      </c>
      <c r="I39" s="296">
        <f t="shared" si="2"/>
        <v>1.3259571499953529</v>
      </c>
      <c r="J39" s="313">
        <f>分析係数表!G42</f>
        <v>0.49922072097325781</v>
      </c>
      <c r="K39" s="385">
        <f t="shared" si="3"/>
        <v>0.66194528440032618</v>
      </c>
      <c r="L39" s="315"/>
      <c r="M39" s="316"/>
      <c r="N39" s="317">
        <f>分析係数表!H42</f>
        <v>1.1809361738003208E-2</v>
      </c>
      <c r="O39" s="387">
        <f t="shared" si="4"/>
        <v>3.3969915079621824</v>
      </c>
      <c r="P39" s="313">
        <f>分析係数表!C42</f>
        <v>0.93692850875802069</v>
      </c>
      <c r="Q39" s="387">
        <f t="shared" si="5"/>
        <v>3.1827381878186674</v>
      </c>
      <c r="R39" s="387">
        <v>3.4776613262029996</v>
      </c>
      <c r="S39" s="389">
        <f t="shared" si="6"/>
        <v>4.803618476198352</v>
      </c>
      <c r="T39" s="313">
        <f>分析係数表!F42</f>
        <v>0.57339238661209846</v>
      </c>
      <c r="U39" s="393">
        <f t="shared" si="7"/>
        <v>2.754358262441345</v>
      </c>
      <c r="V39" s="313">
        <f>分析係数表!D42</f>
        <v>0.13686157986208444</v>
      </c>
      <c r="W39" s="325">
        <f t="shared" si="8"/>
        <v>1</v>
      </c>
      <c r="X39" s="313">
        <f>分析係数表!E42</f>
        <v>0.12798116275158378</v>
      </c>
      <c r="Y39" s="391">
        <f t="shared" si="9"/>
        <v>1</v>
      </c>
    </row>
    <row r="40" spans="1:25">
      <c r="A40" s="227" t="s">
        <v>332</v>
      </c>
      <c r="B40" s="312" t="s">
        <v>22</v>
      </c>
      <c r="C40" s="252"/>
      <c r="D40" s="313">
        <f>投入係数表!Y40</f>
        <v>0.10016828336391803</v>
      </c>
      <c r="E40" s="296">
        <f t="shared" si="0"/>
        <v>100.16828336391804</v>
      </c>
      <c r="F40" s="263">
        <f>分析係数表!C43</f>
        <v>0.64668770435795053</v>
      </c>
      <c r="G40" s="279">
        <f t="shared" si="1"/>
        <v>64.777597218088843</v>
      </c>
      <c r="H40" s="279">
        <v>80.268626053491843</v>
      </c>
      <c r="I40" s="296">
        <f t="shared" si="2"/>
        <v>80.268626053491843</v>
      </c>
      <c r="J40" s="313">
        <f>分析係数表!G43</f>
        <v>0.34525361813281841</v>
      </c>
      <c r="K40" s="385">
        <f t="shared" si="3"/>
        <v>27.71303356751827</v>
      </c>
      <c r="L40" s="315"/>
      <c r="M40" s="316"/>
      <c r="N40" s="317">
        <f>分析係数表!H43</f>
        <v>1.6687581740348217E-2</v>
      </c>
      <c r="O40" s="387">
        <f t="shared" si="4"/>
        <v>4.8002233074090519</v>
      </c>
      <c r="P40" s="313">
        <f>分析係数表!C43</f>
        <v>0.64668770435795053</v>
      </c>
      <c r="Q40" s="387">
        <f t="shared" si="5"/>
        <v>3.1042453910738885</v>
      </c>
      <c r="R40" s="387">
        <v>12.511062916595938</v>
      </c>
      <c r="S40" s="389">
        <f t="shared" si="6"/>
        <v>92.779688970087776</v>
      </c>
      <c r="T40" s="313">
        <f>分析係数表!F43</f>
        <v>0.5971160790993254</v>
      </c>
      <c r="U40" s="393">
        <f t="shared" si="7"/>
        <v>55.400244097873738</v>
      </c>
      <c r="V40" s="313">
        <f>分析係数表!D43</f>
        <v>0.11965406207615147</v>
      </c>
      <c r="W40" s="325">
        <f t="shared" si="8"/>
        <v>11</v>
      </c>
      <c r="X40" s="313">
        <f>分析係数表!E43</f>
        <v>0.10089499703022012</v>
      </c>
      <c r="Y40" s="391">
        <f t="shared" si="9"/>
        <v>9</v>
      </c>
    </row>
    <row r="41" spans="1:25">
      <c r="A41" s="227" t="s">
        <v>333</v>
      </c>
      <c r="B41" s="312" t="s">
        <v>23</v>
      </c>
      <c r="C41" s="252"/>
      <c r="D41" s="313">
        <f>投入係数表!Y41</f>
        <v>2.537477736332308E-4</v>
      </c>
      <c r="E41" s="296">
        <f t="shared" si="0"/>
        <v>0.25374777363323081</v>
      </c>
      <c r="F41" s="263">
        <f>分析係数表!C44</f>
        <v>0.69156580457188765</v>
      </c>
      <c r="G41" s="279">
        <f t="shared" si="1"/>
        <v>0.17548328323099049</v>
      </c>
      <c r="H41" s="279">
        <v>0.33037448762754112</v>
      </c>
      <c r="I41" s="296">
        <f t="shared" si="2"/>
        <v>0.33037448762754112</v>
      </c>
      <c r="J41" s="313">
        <f>分析係数表!G44</f>
        <v>0.27271905819722003</v>
      </c>
      <c r="K41" s="385">
        <f t="shared" si="3"/>
        <v>9.0099419118172139E-2</v>
      </c>
      <c r="L41" s="315"/>
      <c r="M41" s="316"/>
      <c r="N41" s="317">
        <f>分析係数表!H44</f>
        <v>0.15674397651271663</v>
      </c>
      <c r="O41" s="387">
        <f t="shared" si="4"/>
        <v>45.087784501040538</v>
      </c>
      <c r="P41" s="313">
        <f>分析係数表!C44</f>
        <v>0.69156580457188765</v>
      </c>
      <c r="Q41" s="387">
        <f t="shared" si="5"/>
        <v>31.181169964825987</v>
      </c>
      <c r="R41" s="387">
        <v>31.774511592011411</v>
      </c>
      <c r="S41" s="389">
        <f t="shared" si="6"/>
        <v>32.104886079638952</v>
      </c>
      <c r="T41" s="313">
        <f>分析係数表!F44</f>
        <v>0.50862281906626206</v>
      </c>
      <c r="U41" s="393">
        <f t="shared" si="7"/>
        <v>16.32927766362716</v>
      </c>
      <c r="V41" s="313">
        <f>分析係数表!D44</f>
        <v>0.14406819380410243</v>
      </c>
      <c r="W41" s="325">
        <f t="shared" si="8"/>
        <v>5</v>
      </c>
      <c r="X41" s="313">
        <f>分析係数表!E44</f>
        <v>0.11993705213297758</v>
      </c>
      <c r="Y41" s="391">
        <f t="shared" si="9"/>
        <v>4</v>
      </c>
    </row>
    <row r="42" spans="1:25">
      <c r="A42" s="227" t="s">
        <v>334</v>
      </c>
      <c r="B42" s="312" t="s">
        <v>376</v>
      </c>
      <c r="C42" s="252"/>
      <c r="D42" s="313">
        <f>投入係数表!Y42</f>
        <v>8.5842331931241915E-4</v>
      </c>
      <c r="E42" s="296">
        <f t="shared" si="0"/>
        <v>0.85842331931241911</v>
      </c>
      <c r="F42" s="263">
        <f>分析係数表!C45</f>
        <v>1</v>
      </c>
      <c r="G42" s="279">
        <f t="shared" si="1"/>
        <v>0.85842331931241911</v>
      </c>
      <c r="H42" s="279">
        <v>1.2415039287606093</v>
      </c>
      <c r="I42" s="296">
        <f t="shared" si="2"/>
        <v>1.2415039287606093</v>
      </c>
      <c r="J42" s="313">
        <f>分析係数表!G45</f>
        <v>0</v>
      </c>
      <c r="K42" s="385">
        <f t="shared" si="3"/>
        <v>0</v>
      </c>
      <c r="L42" s="315"/>
      <c r="M42" s="316"/>
      <c r="N42" s="317">
        <f>分析係数表!H45</f>
        <v>0</v>
      </c>
      <c r="O42" s="387">
        <f t="shared" si="4"/>
        <v>0</v>
      </c>
      <c r="P42" s="313">
        <f>分析係数表!C45</f>
        <v>1</v>
      </c>
      <c r="Q42" s="387">
        <f t="shared" si="5"/>
        <v>0</v>
      </c>
      <c r="R42" s="387">
        <v>0.35170057318991854</v>
      </c>
      <c r="S42" s="389">
        <f t="shared" si="6"/>
        <v>1.5932045019505279</v>
      </c>
      <c r="T42" s="313">
        <f>分析係数表!F45</f>
        <v>0</v>
      </c>
      <c r="U42" s="393">
        <f t="shared" si="7"/>
        <v>0</v>
      </c>
      <c r="V42" s="313">
        <f>分析係数表!D45</f>
        <v>0</v>
      </c>
      <c r="W42" s="325">
        <f t="shared" si="8"/>
        <v>0</v>
      </c>
      <c r="X42" s="313">
        <f>分析係数表!E45</f>
        <v>0</v>
      </c>
      <c r="Y42" s="391">
        <f t="shared" si="9"/>
        <v>0</v>
      </c>
    </row>
    <row r="43" spans="1:25">
      <c r="A43" s="227" t="s">
        <v>335</v>
      </c>
      <c r="B43" s="312" t="s">
        <v>377</v>
      </c>
      <c r="C43" s="252"/>
      <c r="D43" s="313">
        <f>投入係数表!Y43</f>
        <v>1.4280600766750187E-2</v>
      </c>
      <c r="E43" s="296">
        <f t="shared" si="0"/>
        <v>14.280600766750187</v>
      </c>
      <c r="F43" s="263">
        <f>分析係数表!C46</f>
        <v>0.99300149364803736</v>
      </c>
      <c r="G43" s="279">
        <f t="shared" si="1"/>
        <v>14.180657891574242</v>
      </c>
      <c r="H43" s="279">
        <v>15.4709065040109</v>
      </c>
      <c r="I43" s="296">
        <f t="shared" si="2"/>
        <v>15.4709065040109</v>
      </c>
      <c r="J43" s="313">
        <f>分析係数表!G46</f>
        <v>1.2662527198429125E-2</v>
      </c>
      <c r="K43" s="385">
        <f t="shared" si="3"/>
        <v>0.19590077439139209</v>
      </c>
      <c r="L43" s="315"/>
      <c r="M43" s="316"/>
      <c r="N43" s="317">
        <f>分析係数表!H46</f>
        <v>3.642815848522589E-5</v>
      </c>
      <c r="O43" s="387">
        <f t="shared" si="4"/>
        <v>1.0478648022677688E-2</v>
      </c>
      <c r="P43" s="313">
        <f>分析係数表!C46</f>
        <v>0.99300149364803736</v>
      </c>
      <c r="Q43" s="387">
        <f t="shared" si="5"/>
        <v>1.0405313137930998E-2</v>
      </c>
      <c r="R43" s="387">
        <v>0.91970614578621068</v>
      </c>
      <c r="S43" s="389">
        <f t="shared" si="6"/>
        <v>16.390612649797109</v>
      </c>
      <c r="T43" s="313">
        <f>分析係数表!F46</f>
        <v>0.42786180544499286</v>
      </c>
      <c r="U43" s="393">
        <f t="shared" si="7"/>
        <v>7.0129171206917293</v>
      </c>
      <c r="V43" s="313">
        <f>分析係数表!D46</f>
        <v>2.303242583452741E-3</v>
      </c>
      <c r="W43" s="325">
        <f t="shared" si="8"/>
        <v>0</v>
      </c>
      <c r="X43" s="313">
        <f>分析係数表!E46</f>
        <v>2.2926285623308391E-3</v>
      </c>
      <c r="Y43" s="391">
        <f t="shared" si="9"/>
        <v>0</v>
      </c>
    </row>
    <row r="44" spans="1:25">
      <c r="B44" s="269" t="s">
        <v>24</v>
      </c>
      <c r="C44" s="261">
        <f>SUM(C5:C43)</f>
        <v>1000</v>
      </c>
      <c r="D44" s="327">
        <f>投入係数表!Y44</f>
        <v>0.5351346185928012</v>
      </c>
      <c r="E44" s="299">
        <f>SUM(E5:E43)</f>
        <v>535.13461859280142</v>
      </c>
      <c r="F44" s="264">
        <f>分析係数表!C47</f>
        <v>0.58532523599566522</v>
      </c>
      <c r="G44" s="282">
        <f>SUM(G5:G43)</f>
        <v>222.18004100333044</v>
      </c>
      <c r="H44" s="282">
        <f>SUM(H5:H43)</f>
        <v>284.3280702714863</v>
      </c>
      <c r="I44" s="299">
        <f>SUM(I5:I43)</f>
        <v>1284.3280702714862</v>
      </c>
      <c r="J44" s="327">
        <f>分析係数表!G47</f>
        <v>0.25475569279079324</v>
      </c>
      <c r="K44" s="386">
        <f>SUM(K5:K43)</f>
        <v>421.77774508549646</v>
      </c>
      <c r="L44" s="329">
        <f>最終需要額!F87</f>
        <v>0.68200000000000005</v>
      </c>
      <c r="M44" s="282">
        <f>K44*L44</f>
        <v>287.65242214830863</v>
      </c>
      <c r="N44" s="330">
        <f>分析係数表!H47</f>
        <v>1</v>
      </c>
      <c r="O44" s="299">
        <f>SUM(O5:O43)</f>
        <v>287.65242214830863</v>
      </c>
      <c r="P44" s="327">
        <f>分析係数表!C47</f>
        <v>0.58532523599566522</v>
      </c>
      <c r="Q44" s="299">
        <f>SUM(Q5:Q43)</f>
        <v>186.79076952878228</v>
      </c>
      <c r="R44" s="299">
        <f>SUM(R8:R43)</f>
        <v>227.93384748183919</v>
      </c>
      <c r="S44" s="390">
        <f>SUM(S5:S43)</f>
        <v>1513.6793554241151</v>
      </c>
      <c r="T44" s="327">
        <f>分析係数表!F47</f>
        <v>0.5063294671067512</v>
      </c>
      <c r="U44" s="394">
        <f>SUM(U5:U43)</f>
        <v>738.19846200277811</v>
      </c>
      <c r="V44" s="334">
        <f>分析係数表!D47</f>
        <v>6.4581730562403572E-2</v>
      </c>
      <c r="W44" s="388">
        <f>SUM(W5:W43)</f>
        <v>123</v>
      </c>
      <c r="X44" s="327">
        <f>分析係数表!E47</f>
        <v>5.7136770824146227E-2</v>
      </c>
      <c r="Y44" s="392">
        <f>SUM(Y5:Y43)</f>
        <v>96</v>
      </c>
    </row>
    <row r="45" spans="1:25">
      <c r="B45" s="15" t="s">
        <v>236</v>
      </c>
      <c r="C45" s="329" t="s">
        <v>237</v>
      </c>
      <c r="D45" s="329" t="s">
        <v>186</v>
      </c>
      <c r="E45" s="329"/>
      <c r="F45" s="329" t="s">
        <v>238</v>
      </c>
      <c r="G45" s="329"/>
      <c r="H45" s="329" t="s">
        <v>187</v>
      </c>
      <c r="I45" s="329"/>
      <c r="J45" s="329" t="s">
        <v>238</v>
      </c>
      <c r="K45" s="329"/>
      <c r="L45" s="329" t="s">
        <v>237</v>
      </c>
      <c r="M45" s="329"/>
      <c r="N45" s="329" t="s">
        <v>238</v>
      </c>
      <c r="O45" s="329"/>
      <c r="P45" s="329" t="s">
        <v>238</v>
      </c>
      <c r="Q45" s="329"/>
      <c r="R45" s="329"/>
      <c r="S45" s="329" t="s">
        <v>187</v>
      </c>
      <c r="T45" s="329" t="s">
        <v>238</v>
      </c>
      <c r="U45" s="329"/>
      <c r="V45" s="329" t="s">
        <v>238</v>
      </c>
      <c r="W45" s="329"/>
      <c r="X45" s="329" t="s">
        <v>238</v>
      </c>
      <c r="Y45" s="297"/>
    </row>
    <row r="46" spans="1:25">
      <c r="B46" s="227" t="s">
        <v>30</v>
      </c>
    </row>
  </sheetData>
  <mergeCells count="1">
    <mergeCell ref="G1:J1"/>
  </mergeCells>
  <phoneticPr fontId="3"/>
  <pageMargins left="0.78740157480314965" right="0.78740157480314965" top="0.84" bottom="0.78740157480314965" header="0.51181102362204722" footer="0.51181102362204722"/>
  <pageSetup paperSize="9" scale="85" orientation="portrait" r:id="rId1"/>
  <headerFooter alignWithMargins="0">
    <oddFooter>&amp;C&amp;"Fj丸ゴシック体-L,標準"- 37 -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46"/>
  <sheetViews>
    <sheetView showGridLines="0" workbookViewId="0">
      <pane xSplit="2" ySplit="4" topLeftCell="C5" activePane="bottomRight" state="frozen"/>
      <selection activeCell="O2" sqref="O2"/>
      <selection pane="topRight" activeCell="O2" sqref="O2"/>
      <selection pane="bottomLeft" activeCell="O2" sqref="O2"/>
      <selection pane="bottomRight" activeCell="B4" sqref="B4"/>
    </sheetView>
  </sheetViews>
  <sheetFormatPr defaultColWidth="8.875" defaultRowHeight="12"/>
  <cols>
    <col min="1" max="1" width="3.25" style="227" customWidth="1"/>
    <col min="2" max="2" width="16.375" style="227" customWidth="1"/>
    <col min="3" max="3" width="9.375" style="227" customWidth="1"/>
    <col min="4" max="4" width="8.875" style="227" customWidth="1"/>
    <col min="5" max="5" width="9.125" style="227" bestFit="1" customWidth="1"/>
    <col min="6" max="13" width="9" style="227" bestFit="1" customWidth="1"/>
    <col min="14" max="14" width="9.375" style="227" bestFit="1" customWidth="1"/>
    <col min="15" max="25" width="9" style="227" bestFit="1" customWidth="1"/>
    <col min="26" max="16384" width="8.875" style="227"/>
  </cols>
  <sheetData>
    <row r="1" spans="1:25">
      <c r="B1" s="292" t="s">
        <v>54</v>
      </c>
      <c r="C1" s="302"/>
      <c r="D1" s="302"/>
      <c r="E1" s="302"/>
      <c r="F1" s="337" t="s">
        <v>197</v>
      </c>
      <c r="G1" s="509" t="s">
        <v>493</v>
      </c>
      <c r="H1" s="508"/>
      <c r="I1" s="508"/>
      <c r="J1" s="508"/>
    </row>
    <row r="2" spans="1:25">
      <c r="B2" s="227" t="s">
        <v>387</v>
      </c>
    </row>
    <row r="3" spans="1:25" ht="48">
      <c r="B3" s="338"/>
      <c r="C3" s="66" t="s">
        <v>0</v>
      </c>
      <c r="D3" s="66" t="s">
        <v>394</v>
      </c>
      <c r="E3" s="66" t="s">
        <v>1</v>
      </c>
      <c r="F3" s="66" t="s">
        <v>52</v>
      </c>
      <c r="G3" s="66" t="s">
        <v>2</v>
      </c>
      <c r="H3" s="66" t="s">
        <v>3</v>
      </c>
      <c r="I3" s="66" t="s">
        <v>4</v>
      </c>
      <c r="J3" s="66" t="s">
        <v>5</v>
      </c>
      <c r="K3" s="305" t="s">
        <v>6</v>
      </c>
      <c r="L3" s="66" t="s">
        <v>494</v>
      </c>
      <c r="M3" s="66" t="s">
        <v>25</v>
      </c>
      <c r="N3" s="66" t="s">
        <v>26</v>
      </c>
      <c r="O3" s="66" t="s">
        <v>25</v>
      </c>
      <c r="P3" s="66" t="s">
        <v>52</v>
      </c>
      <c r="Q3" s="66" t="s">
        <v>27</v>
      </c>
      <c r="R3" s="66" t="s">
        <v>28</v>
      </c>
      <c r="S3" s="306" t="s">
        <v>29</v>
      </c>
      <c r="T3" s="66" t="s">
        <v>326</v>
      </c>
      <c r="U3" s="307" t="s">
        <v>327</v>
      </c>
      <c r="V3" s="66" t="s">
        <v>350</v>
      </c>
      <c r="W3" s="306" t="s">
        <v>56</v>
      </c>
      <c r="X3" s="66" t="s">
        <v>143</v>
      </c>
      <c r="Y3" s="307" t="s">
        <v>144</v>
      </c>
    </row>
    <row r="4" spans="1:25" ht="24">
      <c r="B4" s="339"/>
      <c r="C4" s="237" t="s">
        <v>149</v>
      </c>
      <c r="D4" s="237" t="s">
        <v>150</v>
      </c>
      <c r="E4" s="237" t="s">
        <v>151</v>
      </c>
      <c r="F4" s="237" t="s">
        <v>152</v>
      </c>
      <c r="G4" s="237" t="s">
        <v>153</v>
      </c>
      <c r="H4" s="237" t="s">
        <v>248</v>
      </c>
      <c r="I4" s="237" t="s">
        <v>154</v>
      </c>
      <c r="J4" s="237" t="s">
        <v>155</v>
      </c>
      <c r="K4" s="238" t="s">
        <v>156</v>
      </c>
      <c r="L4" s="237" t="s">
        <v>157</v>
      </c>
      <c r="M4" s="237" t="s">
        <v>158</v>
      </c>
      <c r="N4" s="237" t="s">
        <v>159</v>
      </c>
      <c r="O4" s="237" t="s">
        <v>160</v>
      </c>
      <c r="P4" s="237" t="s">
        <v>161</v>
      </c>
      <c r="Q4" s="237" t="s">
        <v>162</v>
      </c>
      <c r="R4" s="237" t="s">
        <v>249</v>
      </c>
      <c r="S4" s="309" t="s">
        <v>163</v>
      </c>
      <c r="T4" s="310" t="s">
        <v>164</v>
      </c>
      <c r="U4" s="311" t="s">
        <v>165</v>
      </c>
      <c r="V4" s="237" t="s">
        <v>145</v>
      </c>
      <c r="W4" s="309" t="s">
        <v>146</v>
      </c>
      <c r="X4" s="237" t="s">
        <v>147</v>
      </c>
      <c r="Y4" s="311" t="s">
        <v>148</v>
      </c>
    </row>
    <row r="5" spans="1:25">
      <c r="A5" s="227" t="s">
        <v>352</v>
      </c>
      <c r="B5" s="28" t="s">
        <v>369</v>
      </c>
      <c r="C5" s="280"/>
      <c r="D5" s="313">
        <f>投入係数表!AJ5</f>
        <v>2.2244716966804304E-3</v>
      </c>
      <c r="E5" s="279">
        <f>$C$38*D5</f>
        <v>1.1122358483402153</v>
      </c>
      <c r="F5" s="313">
        <f>分析係数表!C8</f>
        <v>0.16988323914406789</v>
      </c>
      <c r="G5" s="279">
        <f>E5*F5</f>
        <v>0.18895022860818603</v>
      </c>
      <c r="H5" s="279">
        <f t="array" ref="H5:H43">MMULT(逆行列係数表!C5:AO43,施設運営費WS簡易!G5:G43)</f>
        <v>0.25639838474639909</v>
      </c>
      <c r="I5" s="296">
        <f>C5+H5</f>
        <v>0.25639838474639909</v>
      </c>
      <c r="J5" s="313">
        <f>分析係数表!G8</f>
        <v>0.11982810575688495</v>
      </c>
      <c r="K5" s="314">
        <f>I5*J5</f>
        <v>3.0723732763285987E-2</v>
      </c>
      <c r="L5" s="315" t="s">
        <v>55</v>
      </c>
      <c r="M5" s="316" t="s">
        <v>55</v>
      </c>
      <c r="N5" s="317">
        <f>分析係数表!H8</f>
        <v>1.1007693311748612E-2</v>
      </c>
      <c r="O5" s="318">
        <f>$M$44*N5</f>
        <v>2.0961518504510082</v>
      </c>
      <c r="P5" s="313">
        <f>分析係数表!C8</f>
        <v>0.16988323914406789</v>
      </c>
      <c r="Q5" s="318">
        <f>O5*P5</f>
        <v>0.35610106609244907</v>
      </c>
      <c r="R5" s="319">
        <f t="array" ref="R5:R43">MMULT(逆行列係数表!C5:AO43,施設運営費WS簡易!Q5:Q43)</f>
        <v>0.59675150559354739</v>
      </c>
      <c r="S5" s="320">
        <f>I5+R5</f>
        <v>0.85314989033994648</v>
      </c>
      <c r="T5" s="313">
        <f>分析係数表!F8</f>
        <v>0.4520504153237429</v>
      </c>
      <c r="U5" s="321">
        <f>S5*T5</f>
        <v>0.38566676226157853</v>
      </c>
      <c r="V5" s="313">
        <f>分析係数表!D8</f>
        <v>0.2736524906322878</v>
      </c>
      <c r="W5" s="322">
        <f>ROUND(S5*V5,0)</f>
        <v>0</v>
      </c>
      <c r="X5" s="313">
        <f>分析係数表!E8</f>
        <v>4.6479574456934729E-2</v>
      </c>
      <c r="Y5" s="323">
        <f>ROUND(S5*X5,0)</f>
        <v>0</v>
      </c>
    </row>
    <row r="6" spans="1:25">
      <c r="A6" s="227" t="s">
        <v>353</v>
      </c>
      <c r="B6" s="28" t="s">
        <v>370</v>
      </c>
      <c r="C6" s="280"/>
      <c r="D6" s="313">
        <f>投入係数表!AJ6</f>
        <v>5.8520395402804935E-5</v>
      </c>
      <c r="E6" s="279">
        <f>$C$38*D6</f>
        <v>2.9260197701402469E-2</v>
      </c>
      <c r="F6" s="313">
        <f>分析係数表!C9</f>
        <v>0.40976645435244163</v>
      </c>
      <c r="G6" s="279">
        <f>E6*F6</f>
        <v>1.1989847465755153E-2</v>
      </c>
      <c r="H6" s="279">
        <v>2.3109150450355425E-2</v>
      </c>
      <c r="I6" s="296">
        <f>C6+H6</f>
        <v>2.3109150450355425E-2</v>
      </c>
      <c r="J6" s="313">
        <f>分析係数表!G9</f>
        <v>0.27278621711745094</v>
      </c>
      <c r="K6" s="314">
        <f>I6*J6</f>
        <v>6.3038577321504943E-3</v>
      </c>
      <c r="L6" s="315"/>
      <c r="M6" s="316"/>
      <c r="N6" s="317">
        <f>分析係数表!H9</f>
        <v>5.6766522140644718E-4</v>
      </c>
      <c r="O6" s="318">
        <f>$M$44*N6</f>
        <v>0.10809826096969843</v>
      </c>
      <c r="P6" s="313">
        <f>分析係数表!C9</f>
        <v>0.40976645435244163</v>
      </c>
      <c r="Q6" s="318">
        <f>O6*P6</f>
        <v>4.4295041119218254E-2</v>
      </c>
      <c r="R6" s="319">
        <v>5.9624800023992869E-2</v>
      </c>
      <c r="S6" s="320">
        <f>I6+R6</f>
        <v>8.2733950474348297E-2</v>
      </c>
      <c r="T6" s="313">
        <f>分析係数表!F9</f>
        <v>0.74407187847350875</v>
      </c>
      <c r="U6" s="321">
        <f>S6*T6</f>
        <v>6.1560005942982575E-2</v>
      </c>
      <c r="V6" s="313">
        <f>分析係数表!D9</f>
        <v>0.14440533530937386</v>
      </c>
      <c r="W6" s="322">
        <f>ROUND(S6*V6,0)</f>
        <v>0</v>
      </c>
      <c r="X6" s="313">
        <f>分析係数表!E9</f>
        <v>0.11439422008151168</v>
      </c>
      <c r="Y6" s="323">
        <f>ROUND(S6*X6,0)</f>
        <v>0</v>
      </c>
    </row>
    <row r="7" spans="1:25">
      <c r="A7" s="227" t="s">
        <v>354</v>
      </c>
      <c r="B7" s="28" t="s">
        <v>371</v>
      </c>
      <c r="C7" s="280"/>
      <c r="D7" s="313">
        <f>投入係数表!AJ7</f>
        <v>5.2947024412061607E-4</v>
      </c>
      <c r="E7" s="279">
        <f t="shared" ref="E7:E43" si="0">$C$38*D7</f>
        <v>0.26473512206030803</v>
      </c>
      <c r="F7" s="313">
        <f>分析係数表!C10</f>
        <v>0.68007710705743762</v>
      </c>
      <c r="G7" s="279">
        <f t="shared" ref="G7:G43" si="1">E7*F7</f>
        <v>0.18004029594727192</v>
      </c>
      <c r="H7" s="279">
        <v>0.21541318135258775</v>
      </c>
      <c r="I7" s="296">
        <f t="shared" ref="I7:I43" si="2">C7+H7</f>
        <v>0.21541318135258775</v>
      </c>
      <c r="J7" s="313">
        <f>分析係数表!G10</f>
        <v>0.17854260725424764</v>
      </c>
      <c r="K7" s="314">
        <f t="shared" ref="K7:K43" si="3">I7*J7</f>
        <v>3.8460431035623098E-2</v>
      </c>
      <c r="L7" s="315"/>
      <c r="M7" s="316"/>
      <c r="N7" s="317">
        <f>分析係数表!H10</f>
        <v>1.290834700219075E-3</v>
      </c>
      <c r="O7" s="318">
        <f t="shared" ref="O7:O43" si="4">$M$44*N7</f>
        <v>0.2458085875814397</v>
      </c>
      <c r="P7" s="313">
        <f>分析係数表!C10</f>
        <v>0.68007710705743762</v>
      </c>
      <c r="Q7" s="318">
        <f t="shared" ref="Q7:Q43" si="5">O7*P7</f>
        <v>0.1671687931322603</v>
      </c>
      <c r="R7" s="319">
        <v>0.28196828590383904</v>
      </c>
      <c r="S7" s="320">
        <f t="shared" ref="S7:S43" si="6">I7+R7</f>
        <v>0.49738146725642679</v>
      </c>
      <c r="T7" s="313">
        <f>分析係数表!F10</f>
        <v>0.51654343606185527</v>
      </c>
      <c r="U7" s="321">
        <f t="shared" ref="U7:U43" si="7">S7*T7</f>
        <v>0.25691913213012185</v>
      </c>
      <c r="V7" s="313">
        <f>分析係数表!D10</f>
        <v>9.7799297694606213E-2</v>
      </c>
      <c r="W7" s="322">
        <f t="shared" ref="W7:W43" si="8">ROUND(S7*V7,0)</f>
        <v>0</v>
      </c>
      <c r="X7" s="313">
        <f>分析係数表!E10</f>
        <v>2.6958057972911079E-2</v>
      </c>
      <c r="Y7" s="323">
        <f t="shared" ref="Y7:Y43" si="9">ROUND(S7*X7,0)</f>
        <v>0</v>
      </c>
    </row>
    <row r="8" spans="1:25">
      <c r="A8" s="227" t="s">
        <v>355</v>
      </c>
      <c r="B8" s="28" t="s">
        <v>7</v>
      </c>
      <c r="C8" s="280"/>
      <c r="D8" s="313">
        <f>投入係数表!AJ8</f>
        <v>9.0567278599579074E-6</v>
      </c>
      <c r="E8" s="279">
        <f t="shared" si="0"/>
        <v>4.5283639299789537E-3</v>
      </c>
      <c r="F8" s="313">
        <f>分析係数表!C11</f>
        <v>2.1147201560344109E-2</v>
      </c>
      <c r="G8" s="279">
        <f t="shared" si="1"/>
        <v>9.576222476585691E-5</v>
      </c>
      <c r="H8" s="279">
        <v>7.1196309751176134E-2</v>
      </c>
      <c r="I8" s="296">
        <f t="shared" si="2"/>
        <v>7.1196309751176134E-2</v>
      </c>
      <c r="J8" s="313">
        <f>分析係数表!G11</f>
        <v>0.2349962690544718</v>
      </c>
      <c r="K8" s="314">
        <f t="shared" si="3"/>
        <v>1.67308671619729E-2</v>
      </c>
      <c r="L8" s="315"/>
      <c r="M8" s="316"/>
      <c r="N8" s="317">
        <f>分析係数表!H11</f>
        <v>-2.2238602446561594E-5</v>
      </c>
      <c r="O8" s="318">
        <f t="shared" si="4"/>
        <v>-4.2348098143369659E-3</v>
      </c>
      <c r="P8" s="313">
        <f>分析係数表!C11</f>
        <v>2.1147201560344109E-2</v>
      </c>
      <c r="Q8" s="318">
        <f t="shared" si="5"/>
        <v>-8.9554376713507235E-5</v>
      </c>
      <c r="R8" s="319">
        <v>4.9244493250529806E-2</v>
      </c>
      <c r="S8" s="320">
        <f t="shared" si="6"/>
        <v>0.12044080300170594</v>
      </c>
      <c r="T8" s="313">
        <f>分析係数表!F11</f>
        <v>0.38828483104146677</v>
      </c>
      <c r="U8" s="321">
        <f t="shared" si="7"/>
        <v>4.6765336844015973E-2</v>
      </c>
      <c r="V8" s="313">
        <f>分析係数表!D11</f>
        <v>2.238567316917173E-2</v>
      </c>
      <c r="W8" s="322">
        <f t="shared" si="8"/>
        <v>0</v>
      </c>
      <c r="X8" s="313">
        <f>分析係数表!E11</f>
        <v>2.1852680950858117E-2</v>
      </c>
      <c r="Y8" s="323">
        <f t="shared" si="9"/>
        <v>0</v>
      </c>
    </row>
    <row r="9" spans="1:25">
      <c r="A9" s="227" t="s">
        <v>356</v>
      </c>
      <c r="B9" s="28" t="s">
        <v>330</v>
      </c>
      <c r="C9" s="280"/>
      <c r="D9" s="313">
        <f>投入係数表!AJ9</f>
        <v>8.3621465002365197E-3</v>
      </c>
      <c r="E9" s="279">
        <f t="shared" si="0"/>
        <v>4.1810732501182599</v>
      </c>
      <c r="F9" s="313">
        <f>分析係数表!C12</f>
        <v>0.26979296775158057</v>
      </c>
      <c r="G9" s="279">
        <f t="shared" si="1"/>
        <v>1.1280241605361518</v>
      </c>
      <c r="H9" s="279">
        <v>1.4393320728287118</v>
      </c>
      <c r="I9" s="296">
        <f t="shared" si="2"/>
        <v>1.4393320728287118</v>
      </c>
      <c r="J9" s="313">
        <f>分析係数表!G12</f>
        <v>0.14399966915404239</v>
      </c>
      <c r="K9" s="314">
        <f t="shared" si="3"/>
        <v>0.20726334229013654</v>
      </c>
      <c r="L9" s="315"/>
      <c r="M9" s="316"/>
      <c r="N9" s="317">
        <f>分析係数表!H12</f>
        <v>8.4790563397567215E-2</v>
      </c>
      <c r="O9" s="318">
        <f t="shared" si="4"/>
        <v>16.146334325729899</v>
      </c>
      <c r="P9" s="313">
        <f>分析係数表!C12</f>
        <v>0.26979296775158057</v>
      </c>
      <c r="Q9" s="318">
        <f t="shared" si="5"/>
        <v>4.3561674560478849</v>
      </c>
      <c r="R9" s="319">
        <v>5.503201419225844</v>
      </c>
      <c r="S9" s="320">
        <f t="shared" si="6"/>
        <v>6.9425334920545563</v>
      </c>
      <c r="T9" s="313">
        <f>分析係数表!F12</f>
        <v>0.33481714299007204</v>
      </c>
      <c r="U9" s="321">
        <f t="shared" si="7"/>
        <v>2.3244792289225944</v>
      </c>
      <c r="V9" s="313">
        <f>分析係数表!D12</f>
        <v>3.7088865741159563E-2</v>
      </c>
      <c r="W9" s="322">
        <f t="shared" si="8"/>
        <v>0</v>
      </c>
      <c r="X9" s="313">
        <f>分析係数表!E12</f>
        <v>3.539948357013805E-2</v>
      </c>
      <c r="Y9" s="323">
        <f t="shared" si="9"/>
        <v>0</v>
      </c>
    </row>
    <row r="10" spans="1:25">
      <c r="A10" s="227" t="s">
        <v>357</v>
      </c>
      <c r="B10" s="28" t="s">
        <v>8</v>
      </c>
      <c r="C10" s="280"/>
      <c r="D10" s="313">
        <f>投入係数表!AJ10</f>
        <v>2.8344074844799034E-3</v>
      </c>
      <c r="E10" s="279">
        <f t="shared" si="0"/>
        <v>1.4172037422399517</v>
      </c>
      <c r="F10" s="313">
        <f>分析係数表!C13</f>
        <v>6.684233532602335E-2</v>
      </c>
      <c r="G10" s="279">
        <f t="shared" si="1"/>
        <v>9.4729207764098017E-2</v>
      </c>
      <c r="H10" s="279">
        <v>0.11375083454213858</v>
      </c>
      <c r="I10" s="296">
        <f t="shared" si="2"/>
        <v>0.11375083454213858</v>
      </c>
      <c r="J10" s="313">
        <f>分析係数表!G13</f>
        <v>0.23596605339775753</v>
      </c>
      <c r="K10" s="314">
        <f t="shared" si="3"/>
        <v>2.6841335497609753E-2</v>
      </c>
      <c r="L10" s="315"/>
      <c r="M10" s="316"/>
      <c r="N10" s="317">
        <f>分析係数表!H13</f>
        <v>1.6879182236800124E-2</v>
      </c>
      <c r="O10" s="318">
        <f t="shared" si="4"/>
        <v>3.2142364506109149</v>
      </c>
      <c r="P10" s="313">
        <f>分析係数表!C13</f>
        <v>6.684233532602335E-2</v>
      </c>
      <c r="Q10" s="318">
        <f t="shared" si="5"/>
        <v>0.21484707064886185</v>
      </c>
      <c r="R10" s="319">
        <v>0.24002931598893723</v>
      </c>
      <c r="S10" s="320">
        <f t="shared" si="6"/>
        <v>0.35378015053107581</v>
      </c>
      <c r="T10" s="313">
        <f>分析係数表!F13</f>
        <v>0.36934894381465649</v>
      </c>
      <c r="U10" s="321">
        <f t="shared" si="7"/>
        <v>0.13066832494124303</v>
      </c>
      <c r="V10" s="313">
        <f>分析係数表!D13</f>
        <v>0.1651861487951434</v>
      </c>
      <c r="W10" s="322">
        <f t="shared" si="8"/>
        <v>0</v>
      </c>
      <c r="X10" s="313">
        <f>分析係数表!E13</f>
        <v>0.12199715046769498</v>
      </c>
      <c r="Y10" s="323">
        <f t="shared" si="9"/>
        <v>0</v>
      </c>
    </row>
    <row r="11" spans="1:25">
      <c r="A11" s="227" t="s">
        <v>358</v>
      </c>
      <c r="B11" s="28" t="s">
        <v>361</v>
      </c>
      <c r="C11" s="280"/>
      <c r="D11" s="313">
        <f>投入係数表!AJ11</f>
        <v>5.1504914668206777E-3</v>
      </c>
      <c r="E11" s="279">
        <f t="shared" si="0"/>
        <v>2.5752457334103389</v>
      </c>
      <c r="F11" s="313">
        <f>分析係数表!C14</f>
        <v>0.21710827927701792</v>
      </c>
      <c r="G11" s="279">
        <f t="shared" si="1"/>
        <v>0.55910716989620068</v>
      </c>
      <c r="H11" s="279">
        <v>0.91446565487807541</v>
      </c>
      <c r="I11" s="296">
        <f t="shared" si="2"/>
        <v>0.91446565487807541</v>
      </c>
      <c r="J11" s="313">
        <f>分析係数表!G14</f>
        <v>0.17574790290253137</v>
      </c>
      <c r="K11" s="314">
        <f t="shared" si="3"/>
        <v>0.16071542112121176</v>
      </c>
      <c r="L11" s="315"/>
      <c r="M11" s="316"/>
      <c r="N11" s="317">
        <f>分析係数表!H14</f>
        <v>1.1225515443921091E-3</v>
      </c>
      <c r="O11" s="318">
        <f t="shared" si="4"/>
        <v>0.21376308644906894</v>
      </c>
      <c r="P11" s="313">
        <f>分析係数表!C14</f>
        <v>0.21710827927701792</v>
      </c>
      <c r="Q11" s="318">
        <f t="shared" si="5"/>
        <v>4.6409735871901787E-2</v>
      </c>
      <c r="R11" s="319">
        <v>0.26111938877178992</v>
      </c>
      <c r="S11" s="320">
        <f t="shared" si="6"/>
        <v>1.1755850436498654</v>
      </c>
      <c r="T11" s="313">
        <f>分析係数表!F14</f>
        <v>0.32729567218469302</v>
      </c>
      <c r="U11" s="321">
        <f t="shared" si="7"/>
        <v>0.38476389707165437</v>
      </c>
      <c r="V11" s="313">
        <f>分析係数表!D14</f>
        <v>4.5196804531672026E-2</v>
      </c>
      <c r="W11" s="322">
        <f t="shared" si="8"/>
        <v>0</v>
      </c>
      <c r="X11" s="313">
        <f>分析係数表!E14</f>
        <v>3.8130342673435243E-2</v>
      </c>
      <c r="Y11" s="323">
        <f t="shared" si="9"/>
        <v>0</v>
      </c>
    </row>
    <row r="12" spans="1:25">
      <c r="A12" s="227" t="s">
        <v>359</v>
      </c>
      <c r="B12" s="28" t="s">
        <v>9</v>
      </c>
      <c r="C12" s="280"/>
      <c r="D12" s="313">
        <f>投入係数表!AJ12</f>
        <v>0.13530089584971963</v>
      </c>
      <c r="E12" s="279">
        <f t="shared" si="0"/>
        <v>67.650447924859819</v>
      </c>
      <c r="F12" s="313">
        <f>分析係数表!C15</f>
        <v>0.1777237835164599</v>
      </c>
      <c r="G12" s="279">
        <f t="shared" si="1"/>
        <v>12.023093561789331</v>
      </c>
      <c r="H12" s="279">
        <v>13.160564782106736</v>
      </c>
      <c r="I12" s="296">
        <f t="shared" si="2"/>
        <v>13.160564782106736</v>
      </c>
      <c r="J12" s="313">
        <f>分析係数表!G15</f>
        <v>0.10387096116118634</v>
      </c>
      <c r="K12" s="314">
        <f t="shared" si="3"/>
        <v>1.3670005133414855</v>
      </c>
      <c r="L12" s="315"/>
      <c r="M12" s="316"/>
      <c r="N12" s="317">
        <f>分析係数表!H15</f>
        <v>7.5144901505810619E-3</v>
      </c>
      <c r="O12" s="318">
        <f t="shared" si="4"/>
        <v>1.4309548774877872</v>
      </c>
      <c r="P12" s="313">
        <f>分析係数表!C15</f>
        <v>0.1777237835164599</v>
      </c>
      <c r="Q12" s="318">
        <f t="shared" si="5"/>
        <v>0.25431471486846186</v>
      </c>
      <c r="R12" s="319">
        <v>0.59692690195670828</v>
      </c>
      <c r="S12" s="320">
        <f t="shared" si="6"/>
        <v>13.757491684063444</v>
      </c>
      <c r="T12" s="313">
        <f>分析係数表!F15</f>
        <v>0.33005409485469872</v>
      </c>
      <c r="U12" s="321">
        <f t="shared" si="7"/>
        <v>4.5407164652546044</v>
      </c>
      <c r="V12" s="313">
        <f>分析係数表!D15</f>
        <v>1.862209422908882E-2</v>
      </c>
      <c r="W12" s="322">
        <f t="shared" si="8"/>
        <v>0</v>
      </c>
      <c r="X12" s="313">
        <f>分析係数表!E15</f>
        <v>1.8544573004253467E-2</v>
      </c>
      <c r="Y12" s="323">
        <f t="shared" si="9"/>
        <v>0</v>
      </c>
    </row>
    <row r="13" spans="1:25">
      <c r="A13" s="227" t="s">
        <v>360</v>
      </c>
      <c r="B13" s="28" t="s">
        <v>10</v>
      </c>
      <c r="C13" s="280"/>
      <c r="D13" s="313">
        <f>投入係数表!AJ13</f>
        <v>3.6498613275630365E-3</v>
      </c>
      <c r="E13" s="279">
        <f t="shared" si="0"/>
        <v>1.8249306637815184</v>
      </c>
      <c r="F13" s="313">
        <f>分析係数表!C16</f>
        <v>0.12368252551663639</v>
      </c>
      <c r="G13" s="279">
        <f t="shared" si="1"/>
        <v>0.22571203338924983</v>
      </c>
      <c r="H13" s="279">
        <v>0.42157792573341446</v>
      </c>
      <c r="I13" s="296">
        <f t="shared" si="2"/>
        <v>0.42157792573341446</v>
      </c>
      <c r="J13" s="313">
        <f>分析係数表!G16</f>
        <v>1.9772048092292722E-2</v>
      </c>
      <c r="K13" s="314">
        <f t="shared" si="3"/>
        <v>8.3354590222500802E-3</v>
      </c>
      <c r="L13" s="315"/>
      <c r="M13" s="316"/>
      <c r="N13" s="317">
        <f>分析係数表!H16</f>
        <v>1.7113434381227897E-2</v>
      </c>
      <c r="O13" s="318">
        <f t="shared" si="4"/>
        <v>3.2588441674238746</v>
      </c>
      <c r="P13" s="313">
        <f>分析係数表!C16</f>
        <v>0.12368252551663639</v>
      </c>
      <c r="Q13" s="318">
        <f t="shared" si="5"/>
        <v>0.40306207689214502</v>
      </c>
      <c r="R13" s="319">
        <v>0.58581636012292704</v>
      </c>
      <c r="S13" s="320">
        <f t="shared" si="6"/>
        <v>1.0073942858563414</v>
      </c>
      <c r="T13" s="313">
        <f>分析係数表!F16</f>
        <v>0.17086837167280561</v>
      </c>
      <c r="U13" s="321">
        <f t="shared" si="7"/>
        <v>0.17213182125676191</v>
      </c>
      <c r="V13" s="313">
        <f>分析係数表!D16</f>
        <v>1.2952602682604767E-2</v>
      </c>
      <c r="W13" s="322">
        <f t="shared" si="8"/>
        <v>0</v>
      </c>
      <c r="X13" s="313">
        <f>分析係数表!E16</f>
        <v>1.2952602682604767E-2</v>
      </c>
      <c r="Y13" s="323">
        <f t="shared" si="9"/>
        <v>0</v>
      </c>
    </row>
    <row r="14" spans="1:25">
      <c r="A14" s="227" t="s">
        <v>253</v>
      </c>
      <c r="B14" s="28" t="s">
        <v>410</v>
      </c>
      <c r="C14" s="280"/>
      <c r="D14" s="313">
        <f>投入係数表!AJ14</f>
        <v>2.1262410329685793E-3</v>
      </c>
      <c r="E14" s="279">
        <f t="shared" si="0"/>
        <v>1.0631205164842896</v>
      </c>
      <c r="F14" s="313">
        <f>分析係数表!C17</f>
        <v>0.19283956701830429</v>
      </c>
      <c r="G14" s="279">
        <f t="shared" si="1"/>
        <v>0.20501170008710645</v>
      </c>
      <c r="H14" s="279">
        <v>0.42770728492000931</v>
      </c>
      <c r="I14" s="296">
        <f t="shared" si="2"/>
        <v>0.42770728492000931</v>
      </c>
      <c r="J14" s="313">
        <f>分析係数表!G17</f>
        <v>0.23402763404868787</v>
      </c>
      <c r="K14" s="314">
        <f t="shared" si="3"/>
        <v>0.10009532395521782</v>
      </c>
      <c r="L14" s="315"/>
      <c r="M14" s="316"/>
      <c r="N14" s="317">
        <f>分析係数表!H17</f>
        <v>3.1766349957435482E-3</v>
      </c>
      <c r="O14" s="318">
        <f t="shared" si="4"/>
        <v>0.60491413922555126</v>
      </c>
      <c r="P14" s="313">
        <f>分析係数表!C17</f>
        <v>0.19283956701830429</v>
      </c>
      <c r="Q14" s="318">
        <f t="shared" si="5"/>
        <v>0.11665138069150555</v>
      </c>
      <c r="R14" s="319">
        <v>0.26818632911062729</v>
      </c>
      <c r="S14" s="320">
        <f t="shared" si="6"/>
        <v>0.69589361403063665</v>
      </c>
      <c r="T14" s="313">
        <f>分析係数表!F17</f>
        <v>0.36995154049829787</v>
      </c>
      <c r="U14" s="321">
        <f t="shared" si="7"/>
        <v>0.25744691453356194</v>
      </c>
      <c r="V14" s="313">
        <f>分析係数表!D17</f>
        <v>4.4453920652026524E-2</v>
      </c>
      <c r="W14" s="322">
        <f t="shared" si="8"/>
        <v>0</v>
      </c>
      <c r="X14" s="313">
        <f>分析係数表!E17</f>
        <v>4.2061277361062542E-2</v>
      </c>
      <c r="Y14" s="323">
        <f t="shared" si="9"/>
        <v>0</v>
      </c>
    </row>
    <row r="15" spans="1:25">
      <c r="A15" s="227" t="s">
        <v>254</v>
      </c>
      <c r="B15" s="28" t="s">
        <v>11</v>
      </c>
      <c r="C15" s="280"/>
      <c r="D15" s="313">
        <f>投入係数表!AJ15</f>
        <v>7.9037367362478814E-4</v>
      </c>
      <c r="E15" s="279">
        <f t="shared" si="0"/>
        <v>0.39518683681239408</v>
      </c>
      <c r="F15" s="313">
        <f>分析係数表!C18</f>
        <v>0.30630539049432115</v>
      </c>
      <c r="G15" s="279">
        <f t="shared" si="1"/>
        <v>0.12104785836803594</v>
      </c>
      <c r="H15" s="279">
        <v>0.21219210045030515</v>
      </c>
      <c r="I15" s="296">
        <f t="shared" si="2"/>
        <v>0.21219210045030515</v>
      </c>
      <c r="J15" s="313">
        <f>分析係数表!G18</f>
        <v>0.21755179396051724</v>
      </c>
      <c r="K15" s="314">
        <f t="shared" si="3"/>
        <v>4.6162772117214167E-2</v>
      </c>
      <c r="L15" s="315"/>
      <c r="M15" s="316"/>
      <c r="N15" s="317">
        <f>分析係数表!H18</f>
        <v>5.3704565311248737E-4</v>
      </c>
      <c r="O15" s="318">
        <f t="shared" si="4"/>
        <v>0.10226749671040612</v>
      </c>
      <c r="P15" s="313">
        <f>分析係数表!C18</f>
        <v>0.30630539049432115</v>
      </c>
      <c r="Q15" s="318">
        <f t="shared" si="5"/>
        <v>3.1325085514757649E-2</v>
      </c>
      <c r="R15" s="319">
        <v>8.2777558679089189E-2</v>
      </c>
      <c r="S15" s="320">
        <f t="shared" si="6"/>
        <v>0.29496965912939432</v>
      </c>
      <c r="T15" s="313">
        <f>分析係数表!F18</f>
        <v>0.4635011306393737</v>
      </c>
      <c r="U15" s="321">
        <f t="shared" si="7"/>
        <v>0.13671877051078493</v>
      </c>
      <c r="V15" s="313">
        <f>分析係数表!D18</f>
        <v>4.1488554421314744E-2</v>
      </c>
      <c r="W15" s="322">
        <f t="shared" si="8"/>
        <v>0</v>
      </c>
      <c r="X15" s="313">
        <f>分析係数表!E18</f>
        <v>3.8178621954614265E-2</v>
      </c>
      <c r="Y15" s="323">
        <f t="shared" si="9"/>
        <v>0</v>
      </c>
    </row>
    <row r="16" spans="1:25">
      <c r="A16" s="227" t="s">
        <v>255</v>
      </c>
      <c r="B16" s="28" t="s">
        <v>12</v>
      </c>
      <c r="C16" s="280"/>
      <c r="D16" s="313">
        <f>投入係数表!AJ16</f>
        <v>1.7416784346072899E-6</v>
      </c>
      <c r="E16" s="279">
        <f t="shared" si="0"/>
        <v>8.708392173036449E-4</v>
      </c>
      <c r="F16" s="313">
        <f>分析係数表!C19</f>
        <v>0.36966314955627488</v>
      </c>
      <c r="G16" s="279">
        <f t="shared" si="1"/>
        <v>3.2191716782558667E-4</v>
      </c>
      <c r="H16" s="279">
        <v>9.4035070888957961E-2</v>
      </c>
      <c r="I16" s="296">
        <f t="shared" si="2"/>
        <v>9.4035070888957961E-2</v>
      </c>
      <c r="J16" s="313">
        <f>分析係数表!G19</f>
        <v>4.2381117789262797E-2</v>
      </c>
      <c r="K16" s="314">
        <f t="shared" si="3"/>
        <v>3.9853114156666045E-3</v>
      </c>
      <c r="L16" s="315"/>
      <c r="M16" s="316"/>
      <c r="N16" s="317">
        <f>分析係数表!H19</f>
        <v>-1.254655481313475E-4</v>
      </c>
      <c r="O16" s="318">
        <f t="shared" si="4"/>
        <v>-2.3891912086856315E-2</v>
      </c>
      <c r="P16" s="313">
        <f>分析係数表!C19</f>
        <v>0.36966314955627488</v>
      </c>
      <c r="Q16" s="318">
        <f t="shared" si="5"/>
        <v>-8.8319594709489382E-3</v>
      </c>
      <c r="R16" s="319">
        <v>5.6053416197172114E-2</v>
      </c>
      <c r="S16" s="320">
        <f t="shared" si="6"/>
        <v>0.15008848708613007</v>
      </c>
      <c r="T16" s="313">
        <f>分析係数表!F19</f>
        <v>0.17645477862102601</v>
      </c>
      <c r="U16" s="321">
        <f t="shared" si="7"/>
        <v>2.6483830762347803E-2</v>
      </c>
      <c r="V16" s="313">
        <f>分析係数表!D19</f>
        <v>8.3109656186295868E-3</v>
      </c>
      <c r="W16" s="322">
        <f t="shared" si="8"/>
        <v>0</v>
      </c>
      <c r="X16" s="313">
        <f>分析係数表!E19</f>
        <v>8.1137788631236215E-3</v>
      </c>
      <c r="Y16" s="323">
        <f t="shared" si="9"/>
        <v>0</v>
      </c>
    </row>
    <row r="17" spans="1:25">
      <c r="A17" s="227" t="s">
        <v>256</v>
      </c>
      <c r="B17" s="28" t="s">
        <v>13</v>
      </c>
      <c r="C17" s="280"/>
      <c r="D17" s="313">
        <f>投入係数表!AJ17</f>
        <v>1.283965341992494E-3</v>
      </c>
      <c r="E17" s="279">
        <f t="shared" si="0"/>
        <v>0.64198267099624695</v>
      </c>
      <c r="F17" s="313">
        <f>分析係数表!C20</f>
        <v>0.11840151680286914</v>
      </c>
      <c r="G17" s="279">
        <f t="shared" si="1"/>
        <v>7.6011722007112953E-2</v>
      </c>
      <c r="H17" s="279">
        <v>0.1103188727504419</v>
      </c>
      <c r="I17" s="296">
        <f t="shared" si="2"/>
        <v>0.1103188727504419</v>
      </c>
      <c r="J17" s="313">
        <f>分析係数表!G20</f>
        <v>0.11103277983246747</v>
      </c>
      <c r="K17" s="314">
        <f t="shared" si="3"/>
        <v>1.224901110946581E-2</v>
      </c>
      <c r="L17" s="315"/>
      <c r="M17" s="316"/>
      <c r="N17" s="317">
        <f>分析係数表!H20</f>
        <v>6.0558701736942728E-4</v>
      </c>
      <c r="O17" s="318">
        <f t="shared" si="4"/>
        <v>0.11531955979489246</v>
      </c>
      <c r="P17" s="313">
        <f>分析係数表!C20</f>
        <v>0.11840151680286914</v>
      </c>
      <c r="Q17" s="318">
        <f t="shared" si="5"/>
        <v>1.3654010796754433E-2</v>
      </c>
      <c r="R17" s="319">
        <v>3.561080471703007E-2</v>
      </c>
      <c r="S17" s="320">
        <f t="shared" si="6"/>
        <v>0.14592967746747199</v>
      </c>
      <c r="T17" s="313">
        <f>分析係数表!F20</f>
        <v>0.24737258814980315</v>
      </c>
      <c r="U17" s="321">
        <f t="shared" si="7"/>
        <v>3.6099002002994554E-2</v>
      </c>
      <c r="V17" s="313">
        <f>分析係数表!D20</f>
        <v>2.4837040813006365E-2</v>
      </c>
      <c r="W17" s="322">
        <f t="shared" si="8"/>
        <v>0</v>
      </c>
      <c r="X17" s="313">
        <f>分析係数表!E20</f>
        <v>2.4562278789456368E-2</v>
      </c>
      <c r="Y17" s="323">
        <f t="shared" si="9"/>
        <v>0</v>
      </c>
    </row>
    <row r="18" spans="1:25">
      <c r="A18" s="227" t="s">
        <v>257</v>
      </c>
      <c r="B18" s="28" t="s">
        <v>14</v>
      </c>
      <c r="C18" s="280"/>
      <c r="D18" s="313">
        <f>投入係数表!AJ18</f>
        <v>3.3370558807075675E-4</v>
      </c>
      <c r="E18" s="279">
        <f t="shared" si="0"/>
        <v>0.16685279403537837</v>
      </c>
      <c r="F18" s="313">
        <f>分析係数表!C21</f>
        <v>0.26258212636596168</v>
      </c>
      <c r="G18" s="279">
        <f t="shared" si="1"/>
        <v>4.3812561447911499E-2</v>
      </c>
      <c r="H18" s="279">
        <v>0.19961491541875634</v>
      </c>
      <c r="I18" s="296">
        <f t="shared" si="2"/>
        <v>0.19961491541875634</v>
      </c>
      <c r="J18" s="313">
        <f>分析係数表!G21</f>
        <v>0.28467983327929475</v>
      </c>
      <c r="K18" s="314">
        <f t="shared" si="3"/>
        <v>5.6826340841472076E-2</v>
      </c>
      <c r="L18" s="315"/>
      <c r="M18" s="316"/>
      <c r="N18" s="317">
        <f>分析係数表!H21</f>
        <v>1.0324354165676096E-3</v>
      </c>
      <c r="O18" s="318">
        <f t="shared" si="4"/>
        <v>0.19660262578350945</v>
      </c>
      <c r="P18" s="313">
        <f>分析係数表!C21</f>
        <v>0.26258212636596168</v>
      </c>
      <c r="Q18" s="318">
        <f t="shared" si="5"/>
        <v>5.1624335527365353E-2</v>
      </c>
      <c r="R18" s="319">
        <v>0.14997208825430686</v>
      </c>
      <c r="S18" s="320">
        <f t="shared" si="6"/>
        <v>0.34958700367306317</v>
      </c>
      <c r="T18" s="313">
        <f>分析係数表!F21</f>
        <v>0.42515189534375575</v>
      </c>
      <c r="U18" s="321">
        <f t="shared" si="7"/>
        <v>0.14862757719914732</v>
      </c>
      <c r="V18" s="313">
        <f>分析係数表!D21</f>
        <v>6.1343946819791585E-2</v>
      </c>
      <c r="W18" s="322">
        <f t="shared" si="8"/>
        <v>0</v>
      </c>
      <c r="X18" s="313">
        <f>分析係数表!E21</f>
        <v>5.4343995376178865E-2</v>
      </c>
      <c r="Y18" s="323">
        <f t="shared" si="9"/>
        <v>0</v>
      </c>
    </row>
    <row r="19" spans="1:25">
      <c r="A19" s="227" t="s">
        <v>258</v>
      </c>
      <c r="B19" s="28" t="s">
        <v>362</v>
      </c>
      <c r="C19" s="280"/>
      <c r="D19" s="313">
        <f>投入係数表!AJ19</f>
        <v>0</v>
      </c>
      <c r="E19" s="279">
        <f t="shared" si="0"/>
        <v>0</v>
      </c>
      <c r="F19" s="313">
        <f>分析係数表!C22</f>
        <v>0.19256748567873505</v>
      </c>
      <c r="G19" s="279">
        <f t="shared" si="1"/>
        <v>0</v>
      </c>
      <c r="H19" s="279">
        <v>0.10035801724258776</v>
      </c>
      <c r="I19" s="296">
        <f t="shared" si="2"/>
        <v>0.10035801724258776</v>
      </c>
      <c r="J19" s="313">
        <f>分析係数表!G22</f>
        <v>0.19753386347788673</v>
      </c>
      <c r="K19" s="314">
        <f t="shared" si="3"/>
        <v>1.9824106876908734E-2</v>
      </c>
      <c r="L19" s="315"/>
      <c r="M19" s="316"/>
      <c r="N19" s="317">
        <f>分析係数表!H22</f>
        <v>4.8211298587508529E-5</v>
      </c>
      <c r="O19" s="318">
        <f t="shared" si="4"/>
        <v>9.1806884407827517E-3</v>
      </c>
      <c r="P19" s="313">
        <f>分析係数表!C22</f>
        <v>0.19256748567873505</v>
      </c>
      <c r="Q19" s="318">
        <f t="shared" si="5"/>
        <v>1.7679020898413609E-3</v>
      </c>
      <c r="R19" s="319">
        <v>4.3155068263123771E-2</v>
      </c>
      <c r="S19" s="320">
        <f t="shared" si="6"/>
        <v>0.14351308550571154</v>
      </c>
      <c r="T19" s="313">
        <f>分析係数表!F22</f>
        <v>0.41915604646677446</v>
      </c>
      <c r="U19" s="321">
        <f t="shared" si="7"/>
        <v>6.01543775368222E-2</v>
      </c>
      <c r="V19" s="313">
        <f>分析係数表!D22</f>
        <v>2.9425619037728289E-2</v>
      </c>
      <c r="W19" s="322">
        <f t="shared" si="8"/>
        <v>0</v>
      </c>
      <c r="X19" s="313">
        <f>分析係数表!E22</f>
        <v>2.8940662878506891E-2</v>
      </c>
      <c r="Y19" s="323">
        <f t="shared" si="9"/>
        <v>0</v>
      </c>
    </row>
    <row r="20" spans="1:25">
      <c r="A20" s="227" t="s">
        <v>259</v>
      </c>
      <c r="B20" s="28" t="s">
        <v>363</v>
      </c>
      <c r="C20" s="280"/>
      <c r="D20" s="313">
        <f>投入係数表!AJ20</f>
        <v>0</v>
      </c>
      <c r="E20" s="279">
        <f t="shared" si="0"/>
        <v>0</v>
      </c>
      <c r="F20" s="313">
        <f>分析係数表!C23</f>
        <v>0.20116432520583094</v>
      </c>
      <c r="G20" s="279">
        <f t="shared" si="1"/>
        <v>0</v>
      </c>
      <c r="H20" s="279">
        <v>0.10199949572871737</v>
      </c>
      <c r="I20" s="296">
        <f t="shared" si="2"/>
        <v>0.10199949572871737</v>
      </c>
      <c r="J20" s="313">
        <f>分析係数表!G23</f>
        <v>0.20785566100352021</v>
      </c>
      <c r="K20" s="314">
        <f t="shared" si="3"/>
        <v>2.1201172606718287E-2</v>
      </c>
      <c r="L20" s="315"/>
      <c r="M20" s="316"/>
      <c r="N20" s="317">
        <f>分析係数表!H23</f>
        <v>2.5225877402069866E-5</v>
      </c>
      <c r="O20" s="318">
        <f t="shared" si="4"/>
        <v>4.8036648640240208E-3</v>
      </c>
      <c r="P20" s="313">
        <f>分析係数表!C23</f>
        <v>0.20116432520583094</v>
      </c>
      <c r="Q20" s="318">
        <f t="shared" si="5"/>
        <v>9.6632600088635175E-4</v>
      </c>
      <c r="R20" s="319">
        <v>4.1137374421800293E-2</v>
      </c>
      <c r="S20" s="320">
        <f t="shared" si="6"/>
        <v>0.14313687015051768</v>
      </c>
      <c r="T20" s="313">
        <f>分析係数表!F23</f>
        <v>0.42478695148042223</v>
      </c>
      <c r="U20" s="321">
        <f t="shared" si="7"/>
        <v>6.0802674715687448E-2</v>
      </c>
      <c r="V20" s="313">
        <f>分析係数表!D23</f>
        <v>3.5044555722743287E-2</v>
      </c>
      <c r="W20" s="322">
        <f t="shared" si="8"/>
        <v>0</v>
      </c>
      <c r="X20" s="313">
        <f>分析係数表!E23</f>
        <v>3.4275414947972954E-2</v>
      </c>
      <c r="Y20" s="323">
        <f t="shared" si="9"/>
        <v>0</v>
      </c>
    </row>
    <row r="21" spans="1:25">
      <c r="A21" s="227" t="s">
        <v>260</v>
      </c>
      <c r="B21" s="28" t="s">
        <v>364</v>
      </c>
      <c r="C21" s="280"/>
      <c r="D21" s="313">
        <f>投入係数表!AJ21</f>
        <v>1.0618316744426802E-2</v>
      </c>
      <c r="E21" s="279">
        <f t="shared" si="0"/>
        <v>5.3091583722134015</v>
      </c>
      <c r="F21" s="313">
        <f>分析係数表!C24</f>
        <v>0.46796458506974481</v>
      </c>
      <c r="G21" s="279">
        <f t="shared" si="1"/>
        <v>2.4844980947224062</v>
      </c>
      <c r="H21" s="279">
        <v>2.80376049364193</v>
      </c>
      <c r="I21" s="296">
        <f t="shared" si="2"/>
        <v>2.80376049364193</v>
      </c>
      <c r="J21" s="313">
        <f>分析係数表!G24</f>
        <v>0.19290112247208774</v>
      </c>
      <c r="K21" s="314">
        <f t="shared" si="3"/>
        <v>0.5408485463664231</v>
      </c>
      <c r="L21" s="315"/>
      <c r="M21" s="316"/>
      <c r="N21" s="317">
        <f>分析係数表!H24</f>
        <v>1.1220536652328578E-3</v>
      </c>
      <c r="O21" s="318">
        <f t="shared" si="4"/>
        <v>0.2136682772741211</v>
      </c>
      <c r="P21" s="313">
        <f>分析係数表!C24</f>
        <v>0.46796458506974481</v>
      </c>
      <c r="Q21" s="318">
        <f t="shared" si="5"/>
        <v>9.9989186717151263E-2</v>
      </c>
      <c r="R21" s="319">
        <v>0.20292179358464929</v>
      </c>
      <c r="S21" s="320">
        <f t="shared" si="6"/>
        <v>3.0066822872265795</v>
      </c>
      <c r="T21" s="313">
        <f>分析係数表!F24</f>
        <v>0.36341689561906876</v>
      </c>
      <c r="U21" s="321">
        <f t="shared" si="7"/>
        <v>1.0926791429367249</v>
      </c>
      <c r="V21" s="313">
        <f>分析係数表!D24</f>
        <v>4.5804723184795566E-2</v>
      </c>
      <c r="W21" s="322">
        <f t="shared" si="8"/>
        <v>0</v>
      </c>
      <c r="X21" s="313">
        <f>分析係数表!E24</f>
        <v>4.4933066139114755E-2</v>
      </c>
      <c r="Y21" s="323">
        <f t="shared" si="9"/>
        <v>0</v>
      </c>
    </row>
    <row r="22" spans="1:25">
      <c r="A22" s="227" t="s">
        <v>261</v>
      </c>
      <c r="B22" s="28" t="s">
        <v>372</v>
      </c>
      <c r="C22" s="280"/>
      <c r="D22" s="313">
        <f>投入係数表!AJ22</f>
        <v>3.4833568692145798E-6</v>
      </c>
      <c r="E22" s="279">
        <f t="shared" si="0"/>
        <v>1.7416784346072898E-3</v>
      </c>
      <c r="F22" s="313">
        <f>分析係数表!C25</f>
        <v>0.11839811615034102</v>
      </c>
      <c r="G22" s="279">
        <f t="shared" si="1"/>
        <v>2.0621144559717801E-4</v>
      </c>
      <c r="H22" s="279">
        <v>0.12330311309087702</v>
      </c>
      <c r="I22" s="296">
        <f t="shared" si="2"/>
        <v>0.12330311309087702</v>
      </c>
      <c r="J22" s="313">
        <f>分析係数表!G25</f>
        <v>0.19601885967651284</v>
      </c>
      <c r="K22" s="314">
        <f t="shared" si="3"/>
        <v>2.4169735622637814E-2</v>
      </c>
      <c r="L22" s="315"/>
      <c r="M22" s="316"/>
      <c r="N22" s="317">
        <f>分析係数表!H25</f>
        <v>4.7721717414244671E-4</v>
      </c>
      <c r="O22" s="318">
        <f t="shared" si="4"/>
        <v>9.0874594187507055E-2</v>
      </c>
      <c r="P22" s="313">
        <f>分析係数表!C25</f>
        <v>0.11839811615034102</v>
      </c>
      <c r="Q22" s="318">
        <f t="shared" si="5"/>
        <v>1.0759380757727565E-2</v>
      </c>
      <c r="R22" s="319">
        <v>6.7875682186963063E-2</v>
      </c>
      <c r="S22" s="320">
        <f t="shared" si="6"/>
        <v>0.1911787952778401</v>
      </c>
      <c r="T22" s="313">
        <f>分析係数表!F25</f>
        <v>0.34892899519140697</v>
      </c>
      <c r="U22" s="321">
        <f t="shared" si="7"/>
        <v>6.6707824938200447E-2</v>
      </c>
      <c r="V22" s="313">
        <f>分析係数表!D25</f>
        <v>3.4959095734715541E-2</v>
      </c>
      <c r="W22" s="322">
        <f t="shared" si="8"/>
        <v>0</v>
      </c>
      <c r="X22" s="313">
        <f>分析係数表!E25</f>
        <v>3.4440766876912506E-2</v>
      </c>
      <c r="Y22" s="323">
        <f t="shared" si="9"/>
        <v>0</v>
      </c>
    </row>
    <row r="23" spans="1:25">
      <c r="A23" s="227" t="s">
        <v>262</v>
      </c>
      <c r="B23" s="28" t="s">
        <v>15</v>
      </c>
      <c r="C23" s="280"/>
      <c r="D23" s="313">
        <f>投入係数表!AJ23</f>
        <v>7.280215856658472E-5</v>
      </c>
      <c r="E23" s="279">
        <f t="shared" si="0"/>
        <v>3.6401079283292358E-2</v>
      </c>
      <c r="F23" s="313">
        <f>分析係数表!C26</f>
        <v>0.29113960871661038</v>
      </c>
      <c r="G23" s="279">
        <f t="shared" si="1"/>
        <v>1.0597795979400049E-2</v>
      </c>
      <c r="H23" s="279">
        <v>0.12078559118715837</v>
      </c>
      <c r="I23" s="296">
        <f t="shared" si="2"/>
        <v>0.12078559118715837</v>
      </c>
      <c r="J23" s="313">
        <f>分析係数表!G26</f>
        <v>0.2004458717578543</v>
      </c>
      <c r="K23" s="314">
        <f t="shared" si="3"/>
        <v>2.4210973121297764E-2</v>
      </c>
      <c r="L23" s="315"/>
      <c r="M23" s="316"/>
      <c r="N23" s="317">
        <f>分析係数表!H26</f>
        <v>1.0726059667332082E-2</v>
      </c>
      <c r="O23" s="318">
        <f t="shared" si="4"/>
        <v>2.0425214604888451</v>
      </c>
      <c r="P23" s="313">
        <f>分析係数表!C26</f>
        <v>0.29113960871661038</v>
      </c>
      <c r="Q23" s="318">
        <f t="shared" si="5"/>
        <v>0.59465889880200196</v>
      </c>
      <c r="R23" s="319">
        <v>0.66905739555306798</v>
      </c>
      <c r="S23" s="320">
        <f t="shared" si="6"/>
        <v>0.78984298674022635</v>
      </c>
      <c r="T23" s="313">
        <f>分析係数表!F26</f>
        <v>0.34176102976079403</v>
      </c>
      <c r="U23" s="321">
        <f t="shared" si="7"/>
        <v>0.26993755249768092</v>
      </c>
      <c r="V23" s="313">
        <f>分析係数表!D26</f>
        <v>2.5195355338839619E-2</v>
      </c>
      <c r="W23" s="322">
        <f t="shared" si="8"/>
        <v>0</v>
      </c>
      <c r="X23" s="313">
        <f>分析係数表!E26</f>
        <v>2.4685974681555249E-2</v>
      </c>
      <c r="Y23" s="323">
        <f t="shared" si="9"/>
        <v>0</v>
      </c>
    </row>
    <row r="24" spans="1:25">
      <c r="A24" s="227" t="s">
        <v>263</v>
      </c>
      <c r="B24" s="28" t="s">
        <v>473</v>
      </c>
      <c r="C24" s="280"/>
      <c r="D24" s="313">
        <f>投入係数表!AJ24</f>
        <v>2.5080169458344974E-5</v>
      </c>
      <c r="E24" s="279">
        <f t="shared" si="0"/>
        <v>1.2540084729172486E-2</v>
      </c>
      <c r="F24" s="313">
        <f>分析係数表!C27</f>
        <v>0.22390034937983039</v>
      </c>
      <c r="G24" s="279">
        <f t="shared" si="1"/>
        <v>2.8077293521143955E-3</v>
      </c>
      <c r="H24" s="279">
        <v>1.4941857679321E-2</v>
      </c>
      <c r="I24" s="296">
        <f t="shared" si="2"/>
        <v>1.4941857679321E-2</v>
      </c>
      <c r="J24" s="313">
        <f>分析係数表!G27</f>
        <v>0.17801424712710151</v>
      </c>
      <c r="K24" s="314">
        <f t="shared" si="3"/>
        <v>2.6598635454646281E-3</v>
      </c>
      <c r="L24" s="315"/>
      <c r="M24" s="316"/>
      <c r="N24" s="317">
        <f>分析係数表!H27</f>
        <v>1.001616696609949E-2</v>
      </c>
      <c r="O24" s="318">
        <f t="shared" si="4"/>
        <v>1.9073393785423798</v>
      </c>
      <c r="P24" s="313">
        <f>分析係数表!C27</f>
        <v>0.22390034937983039</v>
      </c>
      <c r="Q24" s="318">
        <f t="shared" si="5"/>
        <v>0.42705395324154738</v>
      </c>
      <c r="R24" s="319">
        <v>0.43611996387359553</v>
      </c>
      <c r="S24" s="320">
        <f t="shared" si="6"/>
        <v>0.45106182155291652</v>
      </c>
      <c r="T24" s="313">
        <f>分析係数表!F27</f>
        <v>0.3354402389489512</v>
      </c>
      <c r="U24" s="321">
        <f t="shared" si="7"/>
        <v>0.1513042852024595</v>
      </c>
      <c r="V24" s="313">
        <f>分析係数表!D27</f>
        <v>2.2648101403620974E-2</v>
      </c>
      <c r="W24" s="322">
        <f t="shared" si="8"/>
        <v>0</v>
      </c>
      <c r="X24" s="313">
        <f>分析係数表!E27</f>
        <v>2.2430380263578655E-2</v>
      </c>
      <c r="Y24" s="323">
        <f t="shared" si="9"/>
        <v>0</v>
      </c>
    </row>
    <row r="25" spans="1:25">
      <c r="A25" s="227" t="s">
        <v>264</v>
      </c>
      <c r="B25" s="28" t="s">
        <v>307</v>
      </c>
      <c r="C25" s="280"/>
      <c r="D25" s="313">
        <f>投入係数表!AJ25</f>
        <v>0</v>
      </c>
      <c r="E25" s="279">
        <f t="shared" si="0"/>
        <v>0</v>
      </c>
      <c r="F25" s="313">
        <f>分析係数表!C28</f>
        <v>0.22512814125204084</v>
      </c>
      <c r="G25" s="279">
        <f t="shared" si="1"/>
        <v>0</v>
      </c>
      <c r="H25" s="279">
        <v>0.13319619472386662</v>
      </c>
      <c r="I25" s="296">
        <f t="shared" si="2"/>
        <v>0.13319619472386662</v>
      </c>
      <c r="J25" s="313">
        <f>分析係数表!G28</f>
        <v>0.17968722251031818</v>
      </c>
      <c r="K25" s="314">
        <f t="shared" si="3"/>
        <v>2.3933654278875092E-2</v>
      </c>
      <c r="L25" s="315"/>
      <c r="M25" s="316"/>
      <c r="N25" s="317">
        <f>分析係数表!H28</f>
        <v>8.1409051127791718E-3</v>
      </c>
      <c r="O25" s="318">
        <f t="shared" si="4"/>
        <v>1.5502406211013309</v>
      </c>
      <c r="P25" s="313">
        <f>分析係数表!C28</f>
        <v>0.22512814125204084</v>
      </c>
      <c r="Q25" s="318">
        <f t="shared" si="5"/>
        <v>0.34900278952195196</v>
      </c>
      <c r="R25" s="319">
        <v>0.44911875004440244</v>
      </c>
      <c r="S25" s="320">
        <f t="shared" si="6"/>
        <v>0.58231494476826906</v>
      </c>
      <c r="T25" s="313">
        <f>分析係数表!F28</f>
        <v>0.30733691598411605</v>
      </c>
      <c r="U25" s="321">
        <f t="shared" si="7"/>
        <v>0.1789668792565407</v>
      </c>
      <c r="V25" s="313">
        <f>分析係数表!D28</f>
        <v>2.8688437249149327E-2</v>
      </c>
      <c r="W25" s="322">
        <f t="shared" si="8"/>
        <v>0</v>
      </c>
      <c r="X25" s="313">
        <f>分析係数表!E28</f>
        <v>2.8133457885501985E-2</v>
      </c>
      <c r="Y25" s="323">
        <f t="shared" si="9"/>
        <v>0</v>
      </c>
    </row>
    <row r="26" spans="1:25">
      <c r="A26" s="227" t="s">
        <v>265</v>
      </c>
      <c r="B26" s="28" t="s">
        <v>16</v>
      </c>
      <c r="C26" s="280"/>
      <c r="D26" s="313">
        <f>投入係数表!AJ26</f>
        <v>3.9208664919879307E-3</v>
      </c>
      <c r="E26" s="279">
        <f t="shared" si="0"/>
        <v>1.9604332459939653</v>
      </c>
      <c r="F26" s="313">
        <f>分析係数表!C29</f>
        <v>0.20292812083079403</v>
      </c>
      <c r="G26" s="279">
        <f t="shared" si="1"/>
        <v>0.39782703462376917</v>
      </c>
      <c r="H26" s="279">
        <v>0.5792213024133499</v>
      </c>
      <c r="I26" s="296">
        <f t="shared" si="2"/>
        <v>0.5792213024133499</v>
      </c>
      <c r="J26" s="313">
        <f>分析係数表!G29</f>
        <v>0.25422836329948895</v>
      </c>
      <c r="K26" s="314">
        <f t="shared" si="3"/>
        <v>0.14725448370074426</v>
      </c>
      <c r="L26" s="315"/>
      <c r="M26" s="316"/>
      <c r="N26" s="317">
        <f>分析係数表!H29</f>
        <v>1.2173975242294967E-2</v>
      </c>
      <c r="O26" s="318">
        <f t="shared" si="4"/>
        <v>2.3182423427663292</v>
      </c>
      <c r="P26" s="313">
        <f>分析係数表!C29</f>
        <v>0.20292812083079403</v>
      </c>
      <c r="Q26" s="318">
        <f t="shared" si="5"/>
        <v>0.47043656224794872</v>
      </c>
      <c r="R26" s="319">
        <v>0.68600823109978182</v>
      </c>
      <c r="S26" s="320">
        <f t="shared" si="6"/>
        <v>1.2652295335131316</v>
      </c>
      <c r="T26" s="313">
        <f>分析係数表!F29</f>
        <v>0.40384720428768384</v>
      </c>
      <c r="U26" s="321">
        <f t="shared" si="7"/>
        <v>0.51095940989148858</v>
      </c>
      <c r="V26" s="313">
        <f>分析係数表!D29</f>
        <v>7.670374473161555E-2</v>
      </c>
      <c r="W26" s="322">
        <f t="shared" si="8"/>
        <v>0</v>
      </c>
      <c r="X26" s="313">
        <f>分析係数表!E29</f>
        <v>6.1557890505000185E-2</v>
      </c>
      <c r="Y26" s="323">
        <f t="shared" si="9"/>
        <v>0</v>
      </c>
    </row>
    <row r="27" spans="1:25">
      <c r="A27" s="227" t="s">
        <v>266</v>
      </c>
      <c r="B27" s="28" t="s">
        <v>17</v>
      </c>
      <c r="C27" s="280"/>
      <c r="D27" s="313">
        <f>投入係数表!AJ27</f>
        <v>2.291700484256272E-3</v>
      </c>
      <c r="E27" s="279">
        <f t="shared" si="0"/>
        <v>1.145850242128136</v>
      </c>
      <c r="F27" s="313">
        <f>分析係数表!C30</f>
        <v>1</v>
      </c>
      <c r="G27" s="279">
        <f t="shared" si="1"/>
        <v>1.145850242128136</v>
      </c>
      <c r="H27" s="279">
        <v>1.6838707955658139</v>
      </c>
      <c r="I27" s="296">
        <f t="shared" si="2"/>
        <v>1.6838707955658139</v>
      </c>
      <c r="J27" s="313">
        <f>分析係数表!G30</f>
        <v>0.34673715455884868</v>
      </c>
      <c r="K27" s="314">
        <f t="shared" si="3"/>
        <v>0.58386056829923505</v>
      </c>
      <c r="L27" s="315"/>
      <c r="M27" s="316"/>
      <c r="N27" s="317">
        <f>分析係数表!H30</f>
        <v>0</v>
      </c>
      <c r="O27" s="318">
        <f t="shared" si="4"/>
        <v>0</v>
      </c>
      <c r="P27" s="313">
        <f>分析係数表!C30</f>
        <v>1</v>
      </c>
      <c r="Q27" s="318">
        <f t="shared" si="5"/>
        <v>0</v>
      </c>
      <c r="R27" s="319">
        <v>0.81878290344478755</v>
      </c>
      <c r="S27" s="320">
        <f t="shared" si="6"/>
        <v>2.5026536990106014</v>
      </c>
      <c r="T27" s="313">
        <f>分析係数表!F30</f>
        <v>0.44336430675838301</v>
      </c>
      <c r="U27" s="321">
        <f t="shared" si="7"/>
        <v>1.1095873223181383</v>
      </c>
      <c r="V27" s="313">
        <f>分析係数表!D30</f>
        <v>8.6867041025616112E-2</v>
      </c>
      <c r="W27" s="322">
        <f t="shared" si="8"/>
        <v>0</v>
      </c>
      <c r="X27" s="313">
        <f>分析係数表!E30</f>
        <v>6.5897217034789901E-2</v>
      </c>
      <c r="Y27" s="323">
        <f t="shared" si="9"/>
        <v>0</v>
      </c>
    </row>
    <row r="28" spans="1:25">
      <c r="A28" s="227" t="s">
        <v>267</v>
      </c>
      <c r="B28" s="28" t="s">
        <v>308</v>
      </c>
      <c r="C28" s="280"/>
      <c r="D28" s="313">
        <f>投入係数表!AJ28</f>
        <v>1.2144723724516632E-2</v>
      </c>
      <c r="E28" s="279">
        <f t="shared" si="0"/>
        <v>6.0723618622583162</v>
      </c>
      <c r="F28" s="313">
        <f>分析係数表!C31</f>
        <v>0.99667993786519227</v>
      </c>
      <c r="G28" s="279">
        <f t="shared" si="1"/>
        <v>6.0522012435705816</v>
      </c>
      <c r="H28" s="279">
        <v>8.7304801788591284</v>
      </c>
      <c r="I28" s="296">
        <f t="shared" si="2"/>
        <v>8.7304801788591284</v>
      </c>
      <c r="J28" s="313">
        <f>分析係数表!G31</f>
        <v>7.0744430198025232E-2</v>
      </c>
      <c r="K28" s="314">
        <f t="shared" si="3"/>
        <v>0.61763284560854248</v>
      </c>
      <c r="L28" s="315"/>
      <c r="M28" s="316"/>
      <c r="N28" s="317">
        <f>分析係数表!H31</f>
        <v>1.5783931066306964E-2</v>
      </c>
      <c r="O28" s="318">
        <f t="shared" si="4"/>
        <v>3.0056720672548192</v>
      </c>
      <c r="P28" s="313">
        <f>分析係数表!C31</f>
        <v>0.99667993786519227</v>
      </c>
      <c r="Q28" s="318">
        <f t="shared" si="5"/>
        <v>2.9956930492346769</v>
      </c>
      <c r="R28" s="319">
        <v>5.680038081923434</v>
      </c>
      <c r="S28" s="320">
        <f t="shared" si="6"/>
        <v>14.410518260782563</v>
      </c>
      <c r="T28" s="313">
        <f>分析係数表!F31</f>
        <v>0.308369223350977</v>
      </c>
      <c r="U28" s="321">
        <f t="shared" si="7"/>
        <v>4.4437603241625911</v>
      </c>
      <c r="V28" s="313">
        <f>分析係数表!D31</f>
        <v>6.5953615120199595E-3</v>
      </c>
      <c r="W28" s="322">
        <f t="shared" si="8"/>
        <v>0</v>
      </c>
      <c r="X28" s="313">
        <f>分析係数表!E31</f>
        <v>6.5953615120199595E-3</v>
      </c>
      <c r="Y28" s="323">
        <f t="shared" si="9"/>
        <v>0</v>
      </c>
    </row>
    <row r="29" spans="1:25">
      <c r="A29" s="227" t="s">
        <v>268</v>
      </c>
      <c r="B29" s="28" t="s">
        <v>365</v>
      </c>
      <c r="C29" s="280"/>
      <c r="D29" s="313">
        <f>投入係数表!AJ29</f>
        <v>4.7446803915571793E-3</v>
      </c>
      <c r="E29" s="279">
        <f t="shared" si="0"/>
        <v>2.3723401957785897</v>
      </c>
      <c r="F29" s="313">
        <f>分析係数表!C32</f>
        <v>0.99973750468741629</v>
      </c>
      <c r="G29" s="279">
        <f t="shared" si="1"/>
        <v>2.3717174675973438</v>
      </c>
      <c r="H29" s="279">
        <v>2.8577722859737338</v>
      </c>
      <c r="I29" s="296">
        <f t="shared" si="2"/>
        <v>2.8577722859737338</v>
      </c>
      <c r="J29" s="313">
        <f>分析係数表!G32</f>
        <v>0.13654952076677315</v>
      </c>
      <c r="K29" s="314">
        <f t="shared" si="3"/>
        <v>0.39022743611027916</v>
      </c>
      <c r="L29" s="315"/>
      <c r="M29" s="316"/>
      <c r="N29" s="317">
        <f>分析係数表!H32</f>
        <v>6.1925380029087757E-3</v>
      </c>
      <c r="O29" s="318">
        <f t="shared" si="4"/>
        <v>1.1792207164721071</v>
      </c>
      <c r="P29" s="313">
        <f>分析係数表!C32</f>
        <v>0.99973750468741629</v>
      </c>
      <c r="Q29" s="318">
        <f t="shared" si="5"/>
        <v>1.1789111765615317</v>
      </c>
      <c r="R29" s="319">
        <v>1.7557893821058581</v>
      </c>
      <c r="S29" s="320">
        <f t="shared" si="6"/>
        <v>4.6135616680795923</v>
      </c>
      <c r="T29" s="313">
        <f>分析係数表!F32</f>
        <v>0.46980830670926516</v>
      </c>
      <c r="U29" s="321">
        <f t="shared" si="7"/>
        <v>2.1674895951792461</v>
      </c>
      <c r="V29" s="313">
        <f>分析係数表!D32</f>
        <v>1.7896698615548455E-2</v>
      </c>
      <c r="W29" s="322">
        <f t="shared" si="8"/>
        <v>0</v>
      </c>
      <c r="X29" s="313">
        <f>分析係数表!E32</f>
        <v>1.7896698615548455E-2</v>
      </c>
      <c r="Y29" s="323">
        <f t="shared" si="9"/>
        <v>0</v>
      </c>
    </row>
    <row r="30" spans="1:25">
      <c r="A30" s="227" t="s">
        <v>269</v>
      </c>
      <c r="B30" s="28" t="s">
        <v>373</v>
      </c>
      <c r="C30" s="280"/>
      <c r="D30" s="313">
        <f>投入係数表!AJ30</f>
        <v>3.6293095220346705E-3</v>
      </c>
      <c r="E30" s="279">
        <f t="shared" si="0"/>
        <v>1.8146547610173354</v>
      </c>
      <c r="F30" s="313">
        <f>分析係数表!C33</f>
        <v>0.92720800471848297</v>
      </c>
      <c r="G30" s="279">
        <f t="shared" si="1"/>
        <v>1.6825624202157792</v>
      </c>
      <c r="H30" s="279">
        <v>2.004299635098358</v>
      </c>
      <c r="I30" s="296">
        <f t="shared" si="2"/>
        <v>2.004299635098358</v>
      </c>
      <c r="J30" s="313">
        <f>分析係数表!G33</f>
        <v>0.48251618559482062</v>
      </c>
      <c r="K30" s="314">
        <f t="shared" si="3"/>
        <v>0.96710701471675053</v>
      </c>
      <c r="L30" s="315"/>
      <c r="M30" s="316"/>
      <c r="N30" s="317">
        <f>分析係数表!H33</f>
        <v>1.0711870111293417E-3</v>
      </c>
      <c r="O30" s="318">
        <f t="shared" si="4"/>
        <v>0.20398193990028318</v>
      </c>
      <c r="P30" s="313">
        <f>分析係数表!C33</f>
        <v>0.92720800471848297</v>
      </c>
      <c r="Q30" s="318">
        <f t="shared" si="5"/>
        <v>0.18913368749354709</v>
      </c>
      <c r="R30" s="319">
        <v>0.76833123849968932</v>
      </c>
      <c r="S30" s="320">
        <f t="shared" si="6"/>
        <v>2.7726308735980472</v>
      </c>
      <c r="T30" s="313">
        <f>分析係数表!F33</f>
        <v>0.61375438359859724</v>
      </c>
      <c r="U30" s="321">
        <f t="shared" si="7"/>
        <v>1.7017143527716097</v>
      </c>
      <c r="V30" s="313">
        <f>分析係数表!D33</f>
        <v>6.3927479543206545E-2</v>
      </c>
      <c r="W30" s="322">
        <f t="shared" si="8"/>
        <v>0</v>
      </c>
      <c r="X30" s="313">
        <f>分析係数表!E33</f>
        <v>6.2471900008991998E-2</v>
      </c>
      <c r="Y30" s="323">
        <f t="shared" si="9"/>
        <v>0</v>
      </c>
    </row>
    <row r="31" spans="1:25">
      <c r="A31" s="227" t="s">
        <v>270</v>
      </c>
      <c r="B31" s="28" t="s">
        <v>374</v>
      </c>
      <c r="C31" s="280"/>
      <c r="D31" s="313">
        <f>投入係数表!AJ31</f>
        <v>5.1629618844124654E-2</v>
      </c>
      <c r="E31" s="279">
        <f t="shared" si="0"/>
        <v>25.814809422062329</v>
      </c>
      <c r="F31" s="313">
        <f>分析係数表!C34</f>
        <v>0.43058167090385968</v>
      </c>
      <c r="G31" s="279">
        <f t="shared" si="1"/>
        <v>11.115383775016298</v>
      </c>
      <c r="H31" s="279">
        <v>12.623202369131924</v>
      </c>
      <c r="I31" s="296">
        <f t="shared" si="2"/>
        <v>12.623202369131924</v>
      </c>
      <c r="J31" s="313">
        <f>分析係数表!G34</f>
        <v>0.40252218378442245</v>
      </c>
      <c r="K31" s="314">
        <f t="shared" si="3"/>
        <v>5.081118983975677</v>
      </c>
      <c r="L31" s="315"/>
      <c r="M31" s="316"/>
      <c r="N31" s="317">
        <f>分析係数表!H34</f>
        <v>0.17332617383102331</v>
      </c>
      <c r="O31" s="318">
        <f t="shared" si="4"/>
        <v>33.005823265417469</v>
      </c>
      <c r="P31" s="313">
        <f>分析係数表!C34</f>
        <v>0.43058167090385968</v>
      </c>
      <c r="Q31" s="318">
        <f t="shared" si="5"/>
        <v>14.21170253118094</v>
      </c>
      <c r="R31" s="319">
        <v>15.964701186396576</v>
      </c>
      <c r="S31" s="320">
        <f t="shared" si="6"/>
        <v>28.587903555528499</v>
      </c>
      <c r="T31" s="313">
        <f>分析係数表!F34</f>
        <v>0.66293540075026103</v>
      </c>
      <c r="U31" s="321">
        <f t="shared" si="7"/>
        <v>18.951933300194096</v>
      </c>
      <c r="V31" s="313">
        <f>分析係数表!D34</f>
        <v>0.16067471370017011</v>
      </c>
      <c r="W31" s="322">
        <f t="shared" si="8"/>
        <v>5</v>
      </c>
      <c r="X31" s="313">
        <f>分析係数表!E34</f>
        <v>0.14658203786750718</v>
      </c>
      <c r="Y31" s="323">
        <f t="shared" si="9"/>
        <v>4</v>
      </c>
    </row>
    <row r="32" spans="1:25">
      <c r="A32" s="227" t="s">
        <v>271</v>
      </c>
      <c r="B32" s="28" t="s">
        <v>18</v>
      </c>
      <c r="C32" s="280"/>
      <c r="D32" s="313">
        <f>投入係数表!AJ32</f>
        <v>8.296659391095286E-3</v>
      </c>
      <c r="E32" s="279">
        <f t="shared" si="0"/>
        <v>4.148329695547643</v>
      </c>
      <c r="F32" s="313">
        <f>分析係数表!C35</f>
        <v>0.85041941808411148</v>
      </c>
      <c r="G32" s="279">
        <f t="shared" si="1"/>
        <v>3.5278201257086659</v>
      </c>
      <c r="H32" s="279">
        <v>5.3180557024947426</v>
      </c>
      <c r="I32" s="296">
        <f t="shared" si="2"/>
        <v>5.3180557024947426</v>
      </c>
      <c r="J32" s="313">
        <f>分析係数表!G35</f>
        <v>0.31439227022235533</v>
      </c>
      <c r="K32" s="314">
        <f t="shared" si="3"/>
        <v>1.6719556054762648</v>
      </c>
      <c r="L32" s="315"/>
      <c r="M32" s="316"/>
      <c r="N32" s="317">
        <f>分析係数表!H35</f>
        <v>5.0116599150103677E-2</v>
      </c>
      <c r="O32" s="318">
        <f t="shared" si="4"/>
        <v>9.5435073517789863</v>
      </c>
      <c r="P32" s="313">
        <f>分析係数表!C35</f>
        <v>0.85041941808411148</v>
      </c>
      <c r="Q32" s="318">
        <f t="shared" si="5"/>
        <v>8.1159839685813253</v>
      </c>
      <c r="R32" s="319">
        <v>12.46363722254973</v>
      </c>
      <c r="S32" s="320">
        <f t="shared" si="6"/>
        <v>17.781692925044474</v>
      </c>
      <c r="T32" s="313">
        <f>分析係数表!F35</f>
        <v>0.64510687312527537</v>
      </c>
      <c r="U32" s="321">
        <f t="shared" si="7"/>
        <v>11.471092321749273</v>
      </c>
      <c r="V32" s="313">
        <f>分析係数表!D35</f>
        <v>4.4457450663799247E-2</v>
      </c>
      <c r="W32" s="322">
        <f t="shared" si="8"/>
        <v>1</v>
      </c>
      <c r="X32" s="313">
        <f>分析係数表!E35</f>
        <v>4.3787951741632962E-2</v>
      </c>
      <c r="Y32" s="323">
        <f t="shared" si="9"/>
        <v>1</v>
      </c>
    </row>
    <row r="33" spans="1:25">
      <c r="A33" s="227" t="s">
        <v>272</v>
      </c>
      <c r="B33" s="28" t="s">
        <v>19</v>
      </c>
      <c r="C33" s="280"/>
      <c r="D33" s="313">
        <f>投入係数表!AJ33</f>
        <v>1.6705134537692359E-2</v>
      </c>
      <c r="E33" s="279">
        <f t="shared" si="0"/>
        <v>8.3525672688461796</v>
      </c>
      <c r="F33" s="313">
        <f>分析係数表!C36</f>
        <v>0.99367212085214862</v>
      </c>
      <c r="G33" s="279">
        <f t="shared" si="1"/>
        <v>8.2997132325946215</v>
      </c>
      <c r="H33" s="279">
        <v>9.7247503766074832</v>
      </c>
      <c r="I33" s="296">
        <f t="shared" si="2"/>
        <v>9.7247503766074832</v>
      </c>
      <c r="J33" s="313">
        <f>分析係数表!G36</f>
        <v>5.4622350270852466E-2</v>
      </c>
      <c r="K33" s="314">
        <f t="shared" si="3"/>
        <v>0.53118872136765838</v>
      </c>
      <c r="L33" s="315"/>
      <c r="M33" s="316"/>
      <c r="N33" s="317">
        <f>分析係数表!H36</f>
        <v>0.22260102528255266</v>
      </c>
      <c r="O33" s="318">
        <f t="shared" si="4"/>
        <v>42.389039905417974</v>
      </c>
      <c r="P33" s="313">
        <f>分析係数表!C36</f>
        <v>0.99367212085214862</v>
      </c>
      <c r="Q33" s="318">
        <f t="shared" si="5"/>
        <v>42.120807183703036</v>
      </c>
      <c r="R33" s="319">
        <v>44.885538952861538</v>
      </c>
      <c r="S33" s="320">
        <f t="shared" si="6"/>
        <v>54.610289329469019</v>
      </c>
      <c r="T33" s="313">
        <f>分析係数表!F36</f>
        <v>0.84078106922799567</v>
      </c>
      <c r="U33" s="321">
        <f t="shared" si="7"/>
        <v>45.915297453281163</v>
      </c>
      <c r="V33" s="313">
        <f>分析係数表!D36</f>
        <v>1.6146279761308086E-2</v>
      </c>
      <c r="W33" s="322">
        <f t="shared" si="8"/>
        <v>1</v>
      </c>
      <c r="X33" s="313">
        <f>分析係数表!E36</f>
        <v>1.4152245516969955E-2</v>
      </c>
      <c r="Y33" s="323">
        <f t="shared" si="9"/>
        <v>1</v>
      </c>
    </row>
    <row r="34" spans="1:25">
      <c r="A34" s="227" t="s">
        <v>273</v>
      </c>
      <c r="B34" s="28" t="s">
        <v>412</v>
      </c>
      <c r="C34" s="280"/>
      <c r="D34" s="313">
        <f>投入係数表!AJ34</f>
        <v>1.154941803556786E-2</v>
      </c>
      <c r="E34" s="279">
        <f t="shared" si="0"/>
        <v>5.7747090177839304</v>
      </c>
      <c r="F34" s="313">
        <f>分析係数表!C37</f>
        <v>0.57178358697686016</v>
      </c>
      <c r="G34" s="279">
        <f t="shared" si="1"/>
        <v>3.3018838359361169</v>
      </c>
      <c r="H34" s="279">
        <v>4.8921542981037955</v>
      </c>
      <c r="I34" s="296">
        <f t="shared" si="2"/>
        <v>4.8921542981037955</v>
      </c>
      <c r="J34" s="313">
        <f>分析係数表!G37</f>
        <v>0.36884830758302428</v>
      </c>
      <c r="K34" s="314">
        <f t="shared" si="3"/>
        <v>1.804462833290603</v>
      </c>
      <c r="L34" s="315"/>
      <c r="M34" s="316"/>
      <c r="N34" s="317">
        <f>分析係数表!H37</f>
        <v>4.5622990798280361E-2</v>
      </c>
      <c r="O34" s="318">
        <f t="shared" si="4"/>
        <v>8.6878071432872339</v>
      </c>
      <c r="P34" s="313">
        <f>分析係数表!C37</f>
        <v>0.57178358697686016</v>
      </c>
      <c r="Q34" s="318">
        <f t="shared" si="5"/>
        <v>4.9675455313519628</v>
      </c>
      <c r="R34" s="319">
        <v>6.7097798506604152</v>
      </c>
      <c r="S34" s="320">
        <f t="shared" si="6"/>
        <v>11.601934148764212</v>
      </c>
      <c r="T34" s="313">
        <f>分析係数表!F37</f>
        <v>0.64429400301330442</v>
      </c>
      <c r="U34" s="321">
        <f t="shared" si="7"/>
        <v>7.4750565954040482</v>
      </c>
      <c r="V34" s="313">
        <f>分析係数表!D37</f>
        <v>7.2142948725191447E-2</v>
      </c>
      <c r="W34" s="322">
        <f t="shared" si="8"/>
        <v>1</v>
      </c>
      <c r="X34" s="313">
        <f>分析係数表!E37</f>
        <v>6.9101643267789628E-2</v>
      </c>
      <c r="Y34" s="323">
        <f t="shared" si="9"/>
        <v>1</v>
      </c>
    </row>
    <row r="35" spans="1:25">
      <c r="A35" s="227" t="s">
        <v>274</v>
      </c>
      <c r="B35" s="28" t="s">
        <v>331</v>
      </c>
      <c r="C35" s="280"/>
      <c r="D35" s="313">
        <f>投入係数表!AJ35</f>
        <v>1.179778138034286E-2</v>
      </c>
      <c r="E35" s="279">
        <f t="shared" si="0"/>
        <v>5.89889069017143</v>
      </c>
      <c r="F35" s="313">
        <f>分析係数表!C38</f>
        <v>0.42668283982472699</v>
      </c>
      <c r="G35" s="279">
        <f t="shared" si="1"/>
        <v>2.5169554314979896</v>
      </c>
      <c r="H35" s="279">
        <v>3.8673551207737158</v>
      </c>
      <c r="I35" s="296">
        <f t="shared" si="2"/>
        <v>3.8673551207737158</v>
      </c>
      <c r="J35" s="313">
        <f>分析係数表!G38</f>
        <v>0.18042179614021467</v>
      </c>
      <c r="K35" s="314">
        <f t="shared" si="3"/>
        <v>0.69775515720205061</v>
      </c>
      <c r="L35" s="315"/>
      <c r="M35" s="316"/>
      <c r="N35" s="317">
        <f>分析係数表!H38</f>
        <v>3.1385057501308801E-2</v>
      </c>
      <c r="O35" s="318">
        <f t="shared" si="4"/>
        <v>5.9765333657746229</v>
      </c>
      <c r="P35" s="313">
        <f>分析係数表!C38</f>
        <v>0.42668283982472699</v>
      </c>
      <c r="Q35" s="318">
        <f t="shared" si="5"/>
        <v>2.5500842288159498</v>
      </c>
      <c r="R35" s="319">
        <v>4.0864209225012589</v>
      </c>
      <c r="S35" s="320">
        <f t="shared" si="6"/>
        <v>7.9537760432749742</v>
      </c>
      <c r="T35" s="313">
        <f>分析係数表!F38</f>
        <v>0.52437100026299643</v>
      </c>
      <c r="U35" s="321">
        <f t="shared" si="7"/>
        <v>4.1707294996799567</v>
      </c>
      <c r="V35" s="313">
        <f>分析係数表!D38</f>
        <v>3.745569762927526E-2</v>
      </c>
      <c r="W35" s="322">
        <f t="shared" si="8"/>
        <v>0</v>
      </c>
      <c r="X35" s="313">
        <f>分析係数表!E38</f>
        <v>3.4218337111297577E-2</v>
      </c>
      <c r="Y35" s="323">
        <f t="shared" si="9"/>
        <v>0</v>
      </c>
    </row>
    <row r="36" spans="1:25">
      <c r="A36" s="227" t="s">
        <v>275</v>
      </c>
      <c r="B36" s="28" t="s">
        <v>20</v>
      </c>
      <c r="C36" s="280"/>
      <c r="D36" s="313">
        <f>投入係数表!AJ36</f>
        <v>0</v>
      </c>
      <c r="E36" s="279">
        <f t="shared" si="0"/>
        <v>0</v>
      </c>
      <c r="F36" s="313">
        <f>分析係数表!C39</f>
        <v>1</v>
      </c>
      <c r="G36" s="279">
        <f t="shared" si="1"/>
        <v>0</v>
      </c>
      <c r="H36" s="279">
        <v>0.55911686258175208</v>
      </c>
      <c r="I36" s="296">
        <f t="shared" si="2"/>
        <v>0.55911686258175208</v>
      </c>
      <c r="J36" s="313">
        <f>分析係数表!G39</f>
        <v>0.351753812215997</v>
      </c>
      <c r="K36" s="314">
        <f t="shared" si="3"/>
        <v>0.19667148788737901</v>
      </c>
      <c r="L36" s="315"/>
      <c r="M36" s="316"/>
      <c r="N36" s="317">
        <f>分析係数表!H39</f>
        <v>2.6196741762610056E-3</v>
      </c>
      <c r="O36" s="318">
        <f t="shared" si="4"/>
        <v>0.49885427551723138</v>
      </c>
      <c r="P36" s="313">
        <f>分析係数表!C39</f>
        <v>1</v>
      </c>
      <c r="Q36" s="318">
        <f t="shared" si="5"/>
        <v>0.49885427551723138</v>
      </c>
      <c r="R36" s="319">
        <v>0.64899622805769563</v>
      </c>
      <c r="S36" s="320">
        <f t="shared" si="6"/>
        <v>1.2081130906394477</v>
      </c>
      <c r="T36" s="313">
        <f>分析係数表!F39</f>
        <v>0.70125652740175148</v>
      </c>
      <c r="U36" s="321">
        <f t="shared" si="7"/>
        <v>0.84719719065041654</v>
      </c>
      <c r="V36" s="313">
        <f>分析係数表!D39</f>
        <v>5.4632803645743147E-2</v>
      </c>
      <c r="W36" s="322">
        <f t="shared" si="8"/>
        <v>0</v>
      </c>
      <c r="X36" s="313">
        <f>分析係数表!E39</f>
        <v>5.4632803645743147E-2</v>
      </c>
      <c r="Y36" s="323">
        <f t="shared" si="9"/>
        <v>0</v>
      </c>
    </row>
    <row r="37" spans="1:25">
      <c r="A37" s="227" t="s">
        <v>276</v>
      </c>
      <c r="B37" s="28" t="s">
        <v>21</v>
      </c>
      <c r="C37" s="280"/>
      <c r="D37" s="313">
        <f>投入係数表!AJ37</f>
        <v>9.1960621347264907E-5</v>
      </c>
      <c r="E37" s="279">
        <f t="shared" si="0"/>
        <v>4.5980310673632452E-2</v>
      </c>
      <c r="F37" s="313">
        <f>分析係数表!C40</f>
        <v>0.86812466863195592</v>
      </c>
      <c r="G37" s="279">
        <f t="shared" si="1"/>
        <v>3.9916641967141557E-2</v>
      </c>
      <c r="H37" s="279">
        <v>8.3235908946271267E-2</v>
      </c>
      <c r="I37" s="296">
        <f t="shared" si="2"/>
        <v>8.3235908946271267E-2</v>
      </c>
      <c r="J37" s="313">
        <f>分析係数表!G40</f>
        <v>0.5308449982881025</v>
      </c>
      <c r="K37" s="314">
        <f t="shared" si="3"/>
        <v>4.4185365942092027E-2</v>
      </c>
      <c r="L37" s="315"/>
      <c r="M37" s="316"/>
      <c r="N37" s="317">
        <f>分析係数表!H40</f>
        <v>3.1726768564274997E-2</v>
      </c>
      <c r="O37" s="318">
        <f t="shared" si="4"/>
        <v>6.041604062847159</v>
      </c>
      <c r="P37" s="313">
        <f>分析係数表!C40</f>
        <v>0.86812466863195592</v>
      </c>
      <c r="Q37" s="318">
        <f t="shared" si="5"/>
        <v>5.2448655250646681</v>
      </c>
      <c r="R37" s="319">
        <v>5.2907171211146702</v>
      </c>
      <c r="S37" s="320">
        <f t="shared" si="6"/>
        <v>5.3739530300609415</v>
      </c>
      <c r="T37" s="313">
        <f>分析係数表!F40</f>
        <v>0.72849135138041188</v>
      </c>
      <c r="U37" s="321">
        <f t="shared" si="7"/>
        <v>3.9148783051239544</v>
      </c>
      <c r="V37" s="313">
        <f>分析係数表!D40</f>
        <v>7.8167788596215718E-2</v>
      </c>
      <c r="W37" s="322">
        <f t="shared" si="8"/>
        <v>0</v>
      </c>
      <c r="X37" s="313">
        <f>分析係数表!E40</f>
        <v>7.1051953968348291E-2</v>
      </c>
      <c r="Y37" s="323">
        <f t="shared" si="9"/>
        <v>0</v>
      </c>
    </row>
    <row r="38" spans="1:25">
      <c r="A38" s="227" t="s">
        <v>277</v>
      </c>
      <c r="B38" s="340" t="s">
        <v>375</v>
      </c>
      <c r="C38" s="322">
        <f>最終需要額!D10</f>
        <v>500</v>
      </c>
      <c r="D38" s="313">
        <f>投入係数表!AJ38</f>
        <v>1.5854847125917081E-2</v>
      </c>
      <c r="E38" s="279">
        <f t="shared" si="0"/>
        <v>7.9274235629585403</v>
      </c>
      <c r="F38" s="313">
        <f>分析係数表!C41</f>
        <v>0.9999434031873089</v>
      </c>
      <c r="G38" s="279">
        <f t="shared" si="1"/>
        <v>7.926974896052025</v>
      </c>
      <c r="H38" s="279">
        <v>8.0759873821994237</v>
      </c>
      <c r="I38" s="296">
        <f t="shared" si="2"/>
        <v>508.0759873821994</v>
      </c>
      <c r="J38" s="313">
        <f>分析係数表!G41</f>
        <v>0.50163334603597476</v>
      </c>
      <c r="K38" s="314">
        <f t="shared" si="3"/>
        <v>254.86785759106436</v>
      </c>
      <c r="L38" s="315"/>
      <c r="M38" s="316"/>
      <c r="N38" s="317">
        <f>分析係数表!H41</f>
        <v>4.605647758626856E-2</v>
      </c>
      <c r="O38" s="318">
        <f t="shared" si="4"/>
        <v>8.7703543316084875</v>
      </c>
      <c r="P38" s="313">
        <f>分析係数表!C41</f>
        <v>0.9999434031873089</v>
      </c>
      <c r="Q38" s="318">
        <f t="shared" si="5"/>
        <v>8.7698579575071474</v>
      </c>
      <c r="R38" s="319">
        <v>8.9343159546204607</v>
      </c>
      <c r="S38" s="320">
        <f t="shared" si="6"/>
        <v>517.0103033368199</v>
      </c>
      <c r="T38" s="313">
        <f>分析係数表!F41</f>
        <v>0.6065809667987323</v>
      </c>
      <c r="U38" s="321">
        <f t="shared" si="7"/>
        <v>313.60860964295409</v>
      </c>
      <c r="V38" s="313">
        <f>分析係数表!D41</f>
        <v>0.10372147914479408</v>
      </c>
      <c r="W38" s="322">
        <f t="shared" si="8"/>
        <v>54</v>
      </c>
      <c r="X38" s="313">
        <f>分析係数表!E41</f>
        <v>9.872112035903656E-2</v>
      </c>
      <c r="Y38" s="323">
        <f t="shared" si="9"/>
        <v>51</v>
      </c>
    </row>
    <row r="39" spans="1:25">
      <c r="A39" s="227" t="s">
        <v>282</v>
      </c>
      <c r="B39" s="491" t="s">
        <v>413</v>
      </c>
      <c r="C39" s="280"/>
      <c r="D39" s="313">
        <f>投入係数表!AJ39</f>
        <v>1.0115668348199139E-3</v>
      </c>
      <c r="E39" s="279">
        <f t="shared" si="0"/>
        <v>0.50578341740995691</v>
      </c>
      <c r="F39" s="313">
        <f>分析係数表!C42</f>
        <v>0.93692850875802069</v>
      </c>
      <c r="G39" s="279">
        <f t="shared" si="1"/>
        <v>0.47388290302844643</v>
      </c>
      <c r="H39" s="279">
        <v>0.64802183836797256</v>
      </c>
      <c r="I39" s="296">
        <f t="shared" si="2"/>
        <v>0.64802183836797256</v>
      </c>
      <c r="J39" s="313">
        <f>分析係数表!G42</f>
        <v>0.49922072097325781</v>
      </c>
      <c r="K39" s="314">
        <f t="shared" si="3"/>
        <v>0.32350592935647521</v>
      </c>
      <c r="L39" s="315"/>
      <c r="M39" s="316"/>
      <c r="N39" s="317">
        <f>分析係数表!H42</f>
        <v>1.1809361738003208E-2</v>
      </c>
      <c r="O39" s="318">
        <f t="shared" si="4"/>
        <v>2.248810423646193</v>
      </c>
      <c r="P39" s="313">
        <f>分析係数表!C42</f>
        <v>0.93692850875802069</v>
      </c>
      <c r="Q39" s="318">
        <f t="shared" si="5"/>
        <v>2.1069745967063205</v>
      </c>
      <c r="R39" s="319">
        <v>2.3022138918940196</v>
      </c>
      <c r="S39" s="320">
        <f t="shared" si="6"/>
        <v>2.9502357302619924</v>
      </c>
      <c r="T39" s="313">
        <f>分析係数表!F42</f>
        <v>0.57339238661209846</v>
      </c>
      <c r="U39" s="321">
        <f t="shared" si="7"/>
        <v>1.6916427064432109</v>
      </c>
      <c r="V39" s="313">
        <f>分析係数表!D42</f>
        <v>0.13686157986208444</v>
      </c>
      <c r="W39" s="322">
        <f t="shared" si="8"/>
        <v>0</v>
      </c>
      <c r="X39" s="313">
        <f>分析係数表!E42</f>
        <v>0.12798116275158378</v>
      </c>
      <c r="Y39" s="323">
        <f t="shared" si="9"/>
        <v>0</v>
      </c>
    </row>
    <row r="40" spans="1:25">
      <c r="A40" s="227" t="s">
        <v>332</v>
      </c>
      <c r="B40" s="28" t="s">
        <v>22</v>
      </c>
      <c r="C40" s="280"/>
      <c r="D40" s="313">
        <f>投入係数表!AJ40</f>
        <v>4.7485469176820075E-2</v>
      </c>
      <c r="E40" s="279">
        <f t="shared" si="0"/>
        <v>23.742734588410038</v>
      </c>
      <c r="F40" s="313">
        <f>分析係数表!C43</f>
        <v>0.64668770435795053</v>
      </c>
      <c r="G40" s="279">
        <f t="shared" si="1"/>
        <v>15.354134526158997</v>
      </c>
      <c r="H40" s="279">
        <v>21.207883048618204</v>
      </c>
      <c r="I40" s="296">
        <f t="shared" si="2"/>
        <v>21.207883048618204</v>
      </c>
      <c r="J40" s="313">
        <f>分析係数表!G43</f>
        <v>0.34525361813281841</v>
      </c>
      <c r="K40" s="314">
        <f t="shared" si="3"/>
        <v>7.3220983554731021</v>
      </c>
      <c r="L40" s="315"/>
      <c r="M40" s="316"/>
      <c r="N40" s="317">
        <f>分析係数表!H43</f>
        <v>1.6687581740348217E-2</v>
      </c>
      <c r="O40" s="318">
        <f t="shared" si="4"/>
        <v>3.1777507197851533</v>
      </c>
      <c r="P40" s="313">
        <f>分析係数表!C43</f>
        <v>0.64668770435795053</v>
      </c>
      <c r="Q40" s="318">
        <f t="shared" si="5"/>
        <v>2.0550123179996858</v>
      </c>
      <c r="R40" s="319">
        <v>8.2823311838692693</v>
      </c>
      <c r="S40" s="320">
        <f t="shared" si="6"/>
        <v>29.490214232487475</v>
      </c>
      <c r="T40" s="313">
        <f>分析係数表!F43</f>
        <v>0.5971160790993254</v>
      </c>
      <c r="U40" s="321">
        <f t="shared" si="7"/>
        <v>17.609081094302041</v>
      </c>
      <c r="V40" s="313">
        <f>分析係数表!D43</f>
        <v>0.11965406207615147</v>
      </c>
      <c r="W40" s="322">
        <f t="shared" si="8"/>
        <v>4</v>
      </c>
      <c r="X40" s="313">
        <f>分析係数表!E43</f>
        <v>0.10089499703022012</v>
      </c>
      <c r="Y40" s="323">
        <f t="shared" si="9"/>
        <v>3</v>
      </c>
    </row>
    <row r="41" spans="1:25">
      <c r="A41" s="227" t="s">
        <v>333</v>
      </c>
      <c r="B41" s="28" t="s">
        <v>23</v>
      </c>
      <c r="C41" s="280"/>
      <c r="D41" s="313">
        <f>投入係数表!AJ41</f>
        <v>1.2254449465896891E-2</v>
      </c>
      <c r="E41" s="279">
        <f t="shared" si="0"/>
        <v>6.1272247329484459</v>
      </c>
      <c r="F41" s="313">
        <f>分析係数表!C44</f>
        <v>0.69156580457188765</v>
      </c>
      <c r="G41" s="279">
        <f t="shared" si="1"/>
        <v>4.2373791022342617</v>
      </c>
      <c r="H41" s="279">
        <v>4.4110865538830755</v>
      </c>
      <c r="I41" s="296">
        <f t="shared" si="2"/>
        <v>4.4110865538830755</v>
      </c>
      <c r="J41" s="313">
        <f>分析係数表!G44</f>
        <v>0.27271905819722003</v>
      </c>
      <c r="K41" s="314">
        <f t="shared" si="3"/>
        <v>1.2029873706014131</v>
      </c>
      <c r="L41" s="315"/>
      <c r="M41" s="316"/>
      <c r="N41" s="317">
        <f>分析係数表!H44</f>
        <v>0.15674397651271663</v>
      </c>
      <c r="O41" s="318">
        <f t="shared" si="4"/>
        <v>29.848140487662942</v>
      </c>
      <c r="P41" s="313">
        <f>分析係数表!C44</f>
        <v>0.69156580457188765</v>
      </c>
      <c r="Q41" s="318">
        <f t="shared" si="5"/>
        <v>20.641953291325358</v>
      </c>
      <c r="R41" s="319">
        <v>21.034745805781245</v>
      </c>
      <c r="S41" s="320">
        <f t="shared" si="6"/>
        <v>25.445832359664323</v>
      </c>
      <c r="T41" s="313">
        <f>分析係数表!F44</f>
        <v>0.50862281906626206</v>
      </c>
      <c r="U41" s="321">
        <f t="shared" si="7"/>
        <v>12.942330988259982</v>
      </c>
      <c r="V41" s="313">
        <f>分析係数表!D44</f>
        <v>0.14406819380410243</v>
      </c>
      <c r="W41" s="322">
        <f t="shared" si="8"/>
        <v>4</v>
      </c>
      <c r="X41" s="313">
        <f>分析係数表!E44</f>
        <v>0.11993705213297758</v>
      </c>
      <c r="Y41" s="323">
        <f t="shared" si="9"/>
        <v>3</v>
      </c>
    </row>
    <row r="42" spans="1:25">
      <c r="A42" s="227" t="s">
        <v>334</v>
      </c>
      <c r="B42" s="28" t="s">
        <v>376</v>
      </c>
      <c r="C42" s="280"/>
      <c r="D42" s="313">
        <f>投入係数表!AJ42</f>
        <v>2.2990155336816225E-3</v>
      </c>
      <c r="E42" s="279">
        <f t="shared" si="0"/>
        <v>1.1495077668408114</v>
      </c>
      <c r="F42" s="313">
        <f>分析係数表!C45</f>
        <v>1</v>
      </c>
      <c r="G42" s="279">
        <f t="shared" si="1"/>
        <v>1.1495077668408114</v>
      </c>
      <c r="H42" s="279">
        <v>1.3082148556190702</v>
      </c>
      <c r="I42" s="296">
        <f t="shared" si="2"/>
        <v>1.3082148556190702</v>
      </c>
      <c r="J42" s="313">
        <f>分析係数表!G45</f>
        <v>0</v>
      </c>
      <c r="K42" s="314">
        <f t="shared" si="3"/>
        <v>0</v>
      </c>
      <c r="L42" s="315"/>
      <c r="M42" s="316"/>
      <c r="N42" s="317">
        <f>分析係数表!H45</f>
        <v>0</v>
      </c>
      <c r="O42" s="318">
        <f t="shared" si="4"/>
        <v>0</v>
      </c>
      <c r="P42" s="313">
        <f>分析係数表!C45</f>
        <v>1</v>
      </c>
      <c r="Q42" s="318">
        <f t="shared" si="5"/>
        <v>0</v>
      </c>
      <c r="R42" s="319">
        <v>0.2328259912154701</v>
      </c>
      <c r="S42" s="320">
        <f t="shared" si="6"/>
        <v>1.5410408468345405</v>
      </c>
      <c r="T42" s="313">
        <f>分析係数表!F45</f>
        <v>0</v>
      </c>
      <c r="U42" s="321">
        <f t="shared" si="7"/>
        <v>0</v>
      </c>
      <c r="V42" s="313">
        <f>分析係数表!D45</f>
        <v>0</v>
      </c>
      <c r="W42" s="322">
        <f t="shared" si="8"/>
        <v>0</v>
      </c>
      <c r="X42" s="313">
        <f>分析係数表!E45</f>
        <v>0</v>
      </c>
      <c r="Y42" s="323">
        <f t="shared" si="9"/>
        <v>0</v>
      </c>
    </row>
    <row r="43" spans="1:25">
      <c r="A43" s="227" t="s">
        <v>335</v>
      </c>
      <c r="B43" s="28" t="s">
        <v>377</v>
      </c>
      <c r="C43" s="280"/>
      <c r="D43" s="313">
        <f>投入係数表!AJ43</f>
        <v>3.6265228365392988E-3</v>
      </c>
      <c r="E43" s="279">
        <f t="shared" si="0"/>
        <v>1.8132614182696494</v>
      </c>
      <c r="F43" s="313">
        <f>分析係数表!C46</f>
        <v>0.99300149364803736</v>
      </c>
      <c r="G43" s="279">
        <f t="shared" si="1"/>
        <v>1.8005712967161205</v>
      </c>
      <c r="H43" s="279">
        <v>2.2672948633714149</v>
      </c>
      <c r="I43" s="296">
        <f t="shared" si="2"/>
        <v>2.2672948633714149</v>
      </c>
      <c r="J43" s="313">
        <f>分析係数表!G46</f>
        <v>1.2662527198429125E-2</v>
      </c>
      <c r="K43" s="314">
        <f t="shared" si="3"/>
        <v>2.8709682874299189E-2</v>
      </c>
      <c r="L43" s="315"/>
      <c r="M43" s="316"/>
      <c r="N43" s="317">
        <f>分析係数表!H46</f>
        <v>3.642815848522589E-5</v>
      </c>
      <c r="O43" s="318">
        <f t="shared" si="4"/>
        <v>6.936871300350477E-3</v>
      </c>
      <c r="P43" s="313">
        <f>分析係数表!C46</f>
        <v>0.99300149364803736</v>
      </c>
      <c r="Q43" s="318">
        <f t="shared" si="5"/>
        <v>6.8883235624922264E-3</v>
      </c>
      <c r="R43" s="319">
        <v>0.60884602227816931</v>
      </c>
      <c r="S43" s="320">
        <f t="shared" si="6"/>
        <v>2.8761408856495843</v>
      </c>
      <c r="T43" s="313">
        <f>分析係数表!F46</f>
        <v>0.42786180544499286</v>
      </c>
      <c r="U43" s="321">
        <f t="shared" si="7"/>
        <v>1.230590832048192</v>
      </c>
      <c r="V43" s="313">
        <f>分析係数表!D46</f>
        <v>2.303242583452741E-3</v>
      </c>
      <c r="W43" s="322">
        <f t="shared" si="8"/>
        <v>0</v>
      </c>
      <c r="X43" s="313">
        <f>分析係数表!E46</f>
        <v>2.2926285623308391E-3</v>
      </c>
      <c r="Y43" s="323">
        <f t="shared" si="9"/>
        <v>0</v>
      </c>
    </row>
    <row r="44" spans="1:25">
      <c r="B44" s="15" t="s">
        <v>24</v>
      </c>
      <c r="C44" s="341">
        <f>SUM(C5:C43)</f>
        <v>500</v>
      </c>
      <c r="D44" s="327">
        <f>投入係数表!AJ44</f>
        <v>0.38270875583549357</v>
      </c>
      <c r="E44" s="282">
        <f>SUM(E5:E43)</f>
        <v>191.35437791774677</v>
      </c>
      <c r="F44" s="327">
        <f>分析係数表!C47</f>
        <v>0.58532523599566522</v>
      </c>
      <c r="G44" s="282">
        <f>SUM(G5:G43)</f>
        <v>88.750339800085627</v>
      </c>
      <c r="H44" s="282">
        <f>SUM(H5:H43)</f>
        <v>111.90002468272174</v>
      </c>
      <c r="I44" s="299">
        <f>SUM(I5:I43)</f>
        <v>611.90002468272166</v>
      </c>
      <c r="J44" s="327">
        <f>分析係数表!G47</f>
        <v>0.25475569279079324</v>
      </c>
      <c r="K44" s="328">
        <f>SUM(K5:K43)</f>
        <v>279.21712120477002</v>
      </c>
      <c r="L44" s="329">
        <f>最終需要額!F87</f>
        <v>0.68200000000000005</v>
      </c>
      <c r="M44" s="282">
        <f>K44*L44</f>
        <v>190.42607666165318</v>
      </c>
      <c r="N44" s="330">
        <f>分析係数表!H47</f>
        <v>1</v>
      </c>
      <c r="O44" s="331">
        <f>SUM(O5:O43)</f>
        <v>190.42607666165324</v>
      </c>
      <c r="P44" s="327">
        <f>分析係数表!C47</f>
        <v>0.58532523599566522</v>
      </c>
      <c r="Q44" s="331">
        <f>SUM(Q5:Q43)</f>
        <v>123.65560189734083</v>
      </c>
      <c r="R44" s="282">
        <f>SUM(R5:R43)</f>
        <v>151.830688866598</v>
      </c>
      <c r="S44" s="332">
        <f>SUM(S5:S43)</f>
        <v>763.73071354931972</v>
      </c>
      <c r="T44" s="327">
        <f>分析係数表!F47</f>
        <v>0.5063294671067512</v>
      </c>
      <c r="U44" s="333">
        <f>SUM(U5:U43)</f>
        <v>460.55155074113196</v>
      </c>
      <c r="V44" s="334">
        <f>分析係数表!D47</f>
        <v>6.4581730562403572E-2</v>
      </c>
      <c r="W44" s="335">
        <f>SUM(W5:W43)</f>
        <v>70</v>
      </c>
      <c r="X44" s="327">
        <f>分析係数表!E47</f>
        <v>5.7136770824146227E-2</v>
      </c>
      <c r="Y44" s="336">
        <f>SUM(Y5:Y43)</f>
        <v>64</v>
      </c>
    </row>
    <row r="45" spans="1:25">
      <c r="B45" s="15" t="s">
        <v>236</v>
      </c>
      <c r="C45" s="329" t="s">
        <v>237</v>
      </c>
      <c r="D45" s="329" t="s">
        <v>186</v>
      </c>
      <c r="E45" s="329"/>
      <c r="F45" s="329" t="s">
        <v>238</v>
      </c>
      <c r="G45" s="329"/>
      <c r="H45" s="329" t="s">
        <v>187</v>
      </c>
      <c r="I45" s="329"/>
      <c r="J45" s="329" t="s">
        <v>238</v>
      </c>
      <c r="K45" s="329"/>
      <c r="L45" s="329" t="s">
        <v>237</v>
      </c>
      <c r="M45" s="329"/>
      <c r="N45" s="329" t="s">
        <v>238</v>
      </c>
      <c r="O45" s="329"/>
      <c r="P45" s="329" t="s">
        <v>238</v>
      </c>
      <c r="Q45" s="329"/>
      <c r="R45" s="329"/>
      <c r="S45" s="329" t="s">
        <v>187</v>
      </c>
      <c r="T45" s="329" t="s">
        <v>238</v>
      </c>
      <c r="U45" s="329"/>
      <c r="V45" s="329" t="s">
        <v>238</v>
      </c>
      <c r="W45" s="329"/>
      <c r="X45" s="329" t="s">
        <v>238</v>
      </c>
      <c r="Y45" s="297"/>
    </row>
    <row r="46" spans="1:25">
      <c r="B46" s="227" t="s">
        <v>30</v>
      </c>
    </row>
  </sheetData>
  <mergeCells count="1">
    <mergeCell ref="G1:J1"/>
  </mergeCells>
  <phoneticPr fontId="3"/>
  <pageMargins left="0.78740157480314965" right="0.78740157480314965" top="0.84" bottom="0.78740157480314965" header="0.51181102362204722" footer="0.51181102362204722"/>
  <pageSetup paperSize="9" scale="85" orientation="portrait" horizontalDpi="0" verticalDpi="0" r:id="rId1"/>
  <headerFooter alignWithMargins="0">
    <oddFooter>&amp;C&amp;"Fj丸ゴシック体-L,標準"- 38 -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activeCell="O2" sqref="O2"/>
      <selection pane="topRight" activeCell="O2" sqref="O2"/>
      <selection pane="bottomLeft" activeCell="O2" sqref="O2"/>
      <selection pane="bottomRight" activeCell="B4" sqref="B4"/>
    </sheetView>
  </sheetViews>
  <sheetFormatPr defaultColWidth="8.875" defaultRowHeight="12"/>
  <cols>
    <col min="1" max="1" width="3.25" style="227" customWidth="1"/>
    <col min="2" max="2" width="16.375" style="227" customWidth="1"/>
    <col min="3" max="3" width="9.375" style="227" customWidth="1"/>
    <col min="4" max="4" width="8.875" style="227" customWidth="1"/>
    <col min="5" max="5" width="9.625" style="227" customWidth="1"/>
    <col min="6" max="13" width="9" style="227" bestFit="1" customWidth="1"/>
    <col min="14" max="14" width="9.375" style="227" bestFit="1" customWidth="1"/>
    <col min="15" max="25" width="9" style="227" bestFit="1" customWidth="1"/>
    <col min="26" max="16384" width="8.875" style="227"/>
  </cols>
  <sheetData>
    <row r="1" spans="1:25">
      <c r="B1" s="292" t="s">
        <v>177</v>
      </c>
      <c r="C1" s="302"/>
      <c r="D1" s="302"/>
      <c r="E1" s="302"/>
      <c r="F1" s="337" t="s">
        <v>196</v>
      </c>
      <c r="G1" s="509" t="s">
        <v>493</v>
      </c>
      <c r="H1" s="508"/>
      <c r="I1" s="508"/>
      <c r="J1" s="508"/>
    </row>
    <row r="2" spans="1:25">
      <c r="B2" s="227" t="s">
        <v>387</v>
      </c>
    </row>
    <row r="3" spans="1:25" ht="48">
      <c r="B3" s="338"/>
      <c r="C3" s="66" t="s">
        <v>0</v>
      </c>
      <c r="D3" s="342" t="s">
        <v>401</v>
      </c>
      <c r="E3" s="66" t="s">
        <v>328</v>
      </c>
      <c r="F3" s="66" t="s">
        <v>52</v>
      </c>
      <c r="G3" s="66" t="s">
        <v>2</v>
      </c>
      <c r="H3" s="66" t="s">
        <v>3</v>
      </c>
      <c r="I3" s="66" t="s">
        <v>4</v>
      </c>
      <c r="J3" s="66" t="s">
        <v>5</v>
      </c>
      <c r="K3" s="305" t="s">
        <v>6</v>
      </c>
      <c r="L3" s="66" t="s">
        <v>494</v>
      </c>
      <c r="M3" s="66" t="s">
        <v>25</v>
      </c>
      <c r="N3" s="66" t="s">
        <v>26</v>
      </c>
      <c r="O3" s="66" t="s">
        <v>25</v>
      </c>
      <c r="P3" s="66" t="s">
        <v>52</v>
      </c>
      <c r="Q3" s="66" t="s">
        <v>27</v>
      </c>
      <c r="R3" s="66" t="s">
        <v>28</v>
      </c>
      <c r="S3" s="306" t="s">
        <v>29</v>
      </c>
      <c r="T3" s="66" t="s">
        <v>326</v>
      </c>
      <c r="U3" s="307" t="s">
        <v>327</v>
      </c>
      <c r="V3" s="66" t="s">
        <v>350</v>
      </c>
      <c r="W3" s="306" t="s">
        <v>56</v>
      </c>
      <c r="X3" s="66" t="s">
        <v>143</v>
      </c>
      <c r="Y3" s="307" t="s">
        <v>144</v>
      </c>
    </row>
    <row r="4" spans="1:25" ht="24">
      <c r="B4" s="339"/>
      <c r="C4" s="237" t="s">
        <v>149</v>
      </c>
      <c r="D4" s="343" t="s">
        <v>150</v>
      </c>
      <c r="E4" s="237" t="s">
        <v>316</v>
      </c>
      <c r="F4" s="237" t="s">
        <v>152</v>
      </c>
      <c r="G4" s="237" t="s">
        <v>153</v>
      </c>
      <c r="H4" s="237" t="s">
        <v>248</v>
      </c>
      <c r="I4" s="237" t="s">
        <v>154</v>
      </c>
      <c r="J4" s="237" t="s">
        <v>155</v>
      </c>
      <c r="K4" s="238" t="s">
        <v>156</v>
      </c>
      <c r="L4" s="237" t="s">
        <v>157</v>
      </c>
      <c r="M4" s="237" t="s">
        <v>158</v>
      </c>
      <c r="N4" s="237" t="s">
        <v>159</v>
      </c>
      <c r="O4" s="237" t="s">
        <v>160</v>
      </c>
      <c r="P4" s="237" t="s">
        <v>161</v>
      </c>
      <c r="Q4" s="237" t="s">
        <v>162</v>
      </c>
      <c r="R4" s="237" t="s">
        <v>249</v>
      </c>
      <c r="S4" s="309" t="s">
        <v>163</v>
      </c>
      <c r="T4" s="310" t="s">
        <v>164</v>
      </c>
      <c r="U4" s="311" t="s">
        <v>165</v>
      </c>
      <c r="V4" s="237" t="s">
        <v>145</v>
      </c>
      <c r="W4" s="309" t="s">
        <v>146</v>
      </c>
      <c r="X4" s="237" t="s">
        <v>147</v>
      </c>
      <c r="Y4" s="311" t="s">
        <v>148</v>
      </c>
    </row>
    <row r="5" spans="1:25">
      <c r="A5" s="227" t="s">
        <v>352</v>
      </c>
      <c r="B5" s="28" t="s">
        <v>369</v>
      </c>
      <c r="C5" s="344"/>
      <c r="D5" s="395" t="s">
        <v>55</v>
      </c>
      <c r="E5" s="320">
        <f>最終需要額2!H3</f>
        <v>0</v>
      </c>
      <c r="F5" s="313">
        <f>分析係数表!C8</f>
        <v>0.16988323914406789</v>
      </c>
      <c r="G5" s="279">
        <f>E5*F5</f>
        <v>0</v>
      </c>
      <c r="H5" s="279">
        <f t="array" ref="H5:H43">MMULT(逆行列係数表!C5:AO43,施設運営費WS詳細!G5:G43)</f>
        <v>0.12403841270100989</v>
      </c>
      <c r="I5" s="296">
        <f>C5+H5</f>
        <v>0.12403841270100989</v>
      </c>
      <c r="J5" s="313">
        <f>分析係数表!G8</f>
        <v>0.11982810575688495</v>
      </c>
      <c r="K5" s="314">
        <f>I5*J5</f>
        <v>1.4863288035052755E-2</v>
      </c>
      <c r="L5" s="315" t="s">
        <v>55</v>
      </c>
      <c r="M5" s="316" t="s">
        <v>55</v>
      </c>
      <c r="N5" s="317">
        <f>分析係数表!H8</f>
        <v>1.1007693311748612E-2</v>
      </c>
      <c r="O5" s="318">
        <f t="shared" ref="O5:O27" si="0">$M$44*N5</f>
        <v>2.1747554178917761</v>
      </c>
      <c r="P5" s="313">
        <f>分析係数表!C8</f>
        <v>0.16988323914406789</v>
      </c>
      <c r="Q5" s="318">
        <f>O5*P5</f>
        <v>0.36945449473756586</v>
      </c>
      <c r="R5" s="319">
        <f t="array" ref="R5:R43">MMULT(逆行列係数表!C5:AO43,施設運営費WS詳細!Q5:Q43)</f>
        <v>0.61912908153357726</v>
      </c>
      <c r="S5" s="320">
        <f>I5+R5</f>
        <v>0.74316749423458717</v>
      </c>
      <c r="T5" s="313">
        <f>分析係数表!F8</f>
        <v>0.4520504153237429</v>
      </c>
      <c r="U5" s="321">
        <f>S5*T5</f>
        <v>0.33594917442385042</v>
      </c>
      <c r="V5" s="313">
        <f>分析係数表!D8</f>
        <v>0.2736524906322878</v>
      </c>
      <c r="W5" s="322">
        <f>ROUND(S5*V5,0)</f>
        <v>0</v>
      </c>
      <c r="X5" s="313">
        <f>分析係数表!E8</f>
        <v>4.6479574456934729E-2</v>
      </c>
      <c r="Y5" s="323">
        <f>ROUND(S5*X5,0)</f>
        <v>0</v>
      </c>
    </row>
    <row r="6" spans="1:25">
      <c r="A6" s="227" t="s">
        <v>353</v>
      </c>
      <c r="B6" s="28" t="s">
        <v>370</v>
      </c>
      <c r="C6" s="344"/>
      <c r="D6" s="395" t="s">
        <v>55</v>
      </c>
      <c r="E6" s="320">
        <f>最終需要額2!H4</f>
        <v>0</v>
      </c>
      <c r="F6" s="313">
        <f>分析係数表!C9</f>
        <v>0.40976645435244163</v>
      </c>
      <c r="G6" s="279">
        <f>E6*F6</f>
        <v>0</v>
      </c>
      <c r="H6" s="279">
        <v>6.6439103733806452E-3</v>
      </c>
      <c r="I6" s="296">
        <f>C6+H6</f>
        <v>6.6439103733806452E-3</v>
      </c>
      <c r="J6" s="313">
        <f>分析係数表!G9</f>
        <v>0.27278621711745094</v>
      </c>
      <c r="K6" s="314">
        <f>I6*J6</f>
        <v>1.8123671776218973E-3</v>
      </c>
      <c r="L6" s="315"/>
      <c r="M6" s="316"/>
      <c r="N6" s="317">
        <f>分析係数表!H9</f>
        <v>5.6766522140644718E-4</v>
      </c>
      <c r="O6" s="318">
        <f t="shared" si="0"/>
        <v>0.11215183606948581</v>
      </c>
      <c r="P6" s="313">
        <f>分析係数表!C9</f>
        <v>0.40976645435244163</v>
      </c>
      <c r="Q6" s="318">
        <f t="shared" ref="Q6:Q27" si="1">O6*P6</f>
        <v>4.5956060215309472E-2</v>
      </c>
      <c r="R6" s="319">
        <v>6.1860669524010176E-2</v>
      </c>
      <c r="S6" s="320">
        <f>I6+R6</f>
        <v>6.8504579897390824E-2</v>
      </c>
      <c r="T6" s="313">
        <f>分析係数表!F9</f>
        <v>0.74407187847350875</v>
      </c>
      <c r="U6" s="321">
        <f>S6*T6</f>
        <v>5.0972331448290158E-2</v>
      </c>
      <c r="V6" s="313">
        <f>分析係数表!D9</f>
        <v>0.14440533530937386</v>
      </c>
      <c r="W6" s="322">
        <f>ROUND(S6*V6,0)</f>
        <v>0</v>
      </c>
      <c r="X6" s="313">
        <f>分析係数表!E9</f>
        <v>0.11439422008151168</v>
      </c>
      <c r="Y6" s="323">
        <f>ROUND(S6*X6,0)</f>
        <v>0</v>
      </c>
    </row>
    <row r="7" spans="1:25">
      <c r="A7" s="227" t="s">
        <v>354</v>
      </c>
      <c r="B7" s="28" t="s">
        <v>371</v>
      </c>
      <c r="C7" s="344"/>
      <c r="D7" s="395" t="s">
        <v>55</v>
      </c>
      <c r="E7" s="320">
        <f>最終需要額2!H5</f>
        <v>0</v>
      </c>
      <c r="F7" s="313">
        <f>分析係数表!C10</f>
        <v>0.68007710705743762</v>
      </c>
      <c r="G7" s="279">
        <f t="shared" ref="G7:G43" si="2">E7*F7</f>
        <v>0</v>
      </c>
      <c r="H7" s="279">
        <v>6.567385535595141E-2</v>
      </c>
      <c r="I7" s="296">
        <f t="shared" ref="I7:I43" si="3">C7+H7</f>
        <v>6.567385535595141E-2</v>
      </c>
      <c r="J7" s="313">
        <f>分析係数表!G10</f>
        <v>0.17854260725424764</v>
      </c>
      <c r="K7" s="314">
        <f t="shared" ref="K7:K43" si="4">I7*J7</f>
        <v>1.17255813636899E-2</v>
      </c>
      <c r="L7" s="315"/>
      <c r="M7" s="316"/>
      <c r="N7" s="317">
        <f>分析係数表!H10</f>
        <v>1.290834700219075E-3</v>
      </c>
      <c r="O7" s="318">
        <f t="shared" si="0"/>
        <v>0.25502616019542773</v>
      </c>
      <c r="P7" s="313">
        <f>分析係数表!C10</f>
        <v>0.68007710705743762</v>
      </c>
      <c r="Q7" s="318">
        <f t="shared" si="1"/>
        <v>0.17343745324967313</v>
      </c>
      <c r="R7" s="319">
        <v>0.29254181051391509</v>
      </c>
      <c r="S7" s="320">
        <f t="shared" ref="S7:S43" si="5">I7+R7</f>
        <v>0.35821566586986653</v>
      </c>
      <c r="T7" s="313">
        <f>分析係数表!F10</f>
        <v>0.51654343606185527</v>
      </c>
      <c r="U7" s="321">
        <f t="shared" ref="U7:U43" si="6">S7*T7</f>
        <v>0.18503395089960631</v>
      </c>
      <c r="V7" s="313">
        <f>分析係数表!D10</f>
        <v>9.7799297694606213E-2</v>
      </c>
      <c r="W7" s="322">
        <f t="shared" ref="W7:W43" si="7">ROUND(S7*V7,0)</f>
        <v>0</v>
      </c>
      <c r="X7" s="313">
        <f>分析係数表!E10</f>
        <v>2.6958057972911079E-2</v>
      </c>
      <c r="Y7" s="323">
        <f t="shared" ref="Y7:Y43" si="8">ROUND(S7*X7,0)</f>
        <v>0</v>
      </c>
    </row>
    <row r="8" spans="1:25">
      <c r="A8" s="227" t="s">
        <v>355</v>
      </c>
      <c r="B8" s="28" t="s">
        <v>7</v>
      </c>
      <c r="C8" s="344"/>
      <c r="D8" s="395" t="s">
        <v>55</v>
      </c>
      <c r="E8" s="320">
        <f>最終需要額2!H6</f>
        <v>0</v>
      </c>
      <c r="F8" s="313">
        <f>分析係数表!C11</f>
        <v>2.1147201560344109E-2</v>
      </c>
      <c r="G8" s="279">
        <f t="shared" si="2"/>
        <v>0</v>
      </c>
      <c r="H8" s="279">
        <v>9.4365580191661441E-2</v>
      </c>
      <c r="I8" s="296">
        <f t="shared" si="3"/>
        <v>9.4365580191661441E-2</v>
      </c>
      <c r="J8" s="313">
        <f>分析係数表!G11</f>
        <v>0.2349962690544718</v>
      </c>
      <c r="K8" s="314">
        <f t="shared" si="4"/>
        <v>2.2175559272201006E-2</v>
      </c>
      <c r="L8" s="315"/>
      <c r="M8" s="316"/>
      <c r="N8" s="317">
        <f>分析係数表!H11</f>
        <v>-2.2238602446561594E-5</v>
      </c>
      <c r="O8" s="318">
        <f t="shared" si="0"/>
        <v>-4.3936108853416455E-3</v>
      </c>
      <c r="P8" s="313">
        <f>分析係数表!C11</f>
        <v>2.1147201560344109E-2</v>
      </c>
      <c r="Q8" s="318">
        <f t="shared" si="1"/>
        <v>-9.2912574970041705E-5</v>
      </c>
      <c r="R8" s="319">
        <v>5.1091111779369515E-2</v>
      </c>
      <c r="S8" s="320">
        <f t="shared" si="5"/>
        <v>0.14545669197103095</v>
      </c>
      <c r="T8" s="313">
        <f>分析係数表!F11</f>
        <v>0.38828483104146677</v>
      </c>
      <c r="U8" s="321">
        <f t="shared" si="6"/>
        <v>5.6478627065822427E-2</v>
      </c>
      <c r="V8" s="313">
        <f>分析係数表!D11</f>
        <v>2.238567316917173E-2</v>
      </c>
      <c r="W8" s="322">
        <f t="shared" si="7"/>
        <v>0</v>
      </c>
      <c r="X8" s="313">
        <f>分析係数表!E11</f>
        <v>2.1852680950858117E-2</v>
      </c>
      <c r="Y8" s="323">
        <f t="shared" si="8"/>
        <v>0</v>
      </c>
    </row>
    <row r="9" spans="1:25">
      <c r="A9" s="227" t="s">
        <v>356</v>
      </c>
      <c r="B9" s="28" t="s">
        <v>330</v>
      </c>
      <c r="C9" s="344"/>
      <c r="D9" s="395" t="s">
        <v>55</v>
      </c>
      <c r="E9" s="320">
        <f>最終需要額2!H7</f>
        <v>11.433972219744462</v>
      </c>
      <c r="F9" s="313">
        <f>分析係数表!C12</f>
        <v>0.26979296775158057</v>
      </c>
      <c r="G9" s="279">
        <f t="shared" si="2"/>
        <v>3.0848052983539858</v>
      </c>
      <c r="H9" s="279">
        <v>3.5168291770337587</v>
      </c>
      <c r="I9" s="296">
        <f t="shared" si="3"/>
        <v>3.5168291770337587</v>
      </c>
      <c r="J9" s="313">
        <f>分析係数表!G12</f>
        <v>0.14399966915404239</v>
      </c>
      <c r="K9" s="314">
        <f t="shared" si="4"/>
        <v>0.50642223796414443</v>
      </c>
      <c r="L9" s="315"/>
      <c r="M9" s="316"/>
      <c r="N9" s="317">
        <f>分析係数表!H12</f>
        <v>8.4790563397567215E-2</v>
      </c>
      <c r="O9" s="318">
        <f t="shared" si="0"/>
        <v>16.75180547936823</v>
      </c>
      <c r="P9" s="313">
        <f>分析係数表!C12</f>
        <v>0.26979296775158057</v>
      </c>
      <c r="Q9" s="318">
        <f t="shared" si="1"/>
        <v>4.5195193154759439</v>
      </c>
      <c r="R9" s="319">
        <v>5.7095658883854483</v>
      </c>
      <c r="S9" s="320">
        <f t="shared" si="5"/>
        <v>9.226395065419208</v>
      </c>
      <c r="T9" s="313">
        <f>分析係数表!F12</f>
        <v>0.33481714299007204</v>
      </c>
      <c r="U9" s="321">
        <f t="shared" si="6"/>
        <v>3.0891552359013579</v>
      </c>
      <c r="V9" s="313">
        <f>分析係数表!D12</f>
        <v>3.7088865741159563E-2</v>
      </c>
      <c r="W9" s="322">
        <f t="shared" si="7"/>
        <v>0</v>
      </c>
      <c r="X9" s="313">
        <f>分析係数表!E12</f>
        <v>3.539948357013805E-2</v>
      </c>
      <c r="Y9" s="323">
        <f t="shared" si="8"/>
        <v>0</v>
      </c>
    </row>
    <row r="10" spans="1:25">
      <c r="A10" s="227" t="s">
        <v>357</v>
      </c>
      <c r="B10" s="28" t="s">
        <v>8</v>
      </c>
      <c r="C10" s="344"/>
      <c r="D10" s="395" t="s">
        <v>55</v>
      </c>
      <c r="E10" s="320">
        <f>最終需要額2!H8</f>
        <v>0.64309310207327586</v>
      </c>
      <c r="F10" s="313">
        <f>分析係数表!C13</f>
        <v>6.684233532602335E-2</v>
      </c>
      <c r="G10" s="279">
        <f t="shared" si="2"/>
        <v>4.298584477463447E-2</v>
      </c>
      <c r="H10" s="279">
        <v>6.3476311530075907E-2</v>
      </c>
      <c r="I10" s="296">
        <f t="shared" si="3"/>
        <v>6.3476311530075907E-2</v>
      </c>
      <c r="J10" s="313">
        <f>分析係数表!G13</f>
        <v>0.23596605339775753</v>
      </c>
      <c r="K10" s="314">
        <f t="shared" si="4"/>
        <v>1.4978254715998583E-2</v>
      </c>
      <c r="L10" s="315"/>
      <c r="M10" s="316"/>
      <c r="N10" s="317">
        <f>分析係数表!H13</f>
        <v>1.6879182236800124E-2</v>
      </c>
      <c r="O10" s="318">
        <f t="shared" si="0"/>
        <v>3.3347670560447766</v>
      </c>
      <c r="P10" s="313">
        <f>分析係数表!C13</f>
        <v>6.684233532602335E-2</v>
      </c>
      <c r="Q10" s="318">
        <f t="shared" si="1"/>
        <v>0.22290361779432066</v>
      </c>
      <c r="R10" s="319">
        <v>0.24903017178239437</v>
      </c>
      <c r="S10" s="320">
        <f t="shared" si="5"/>
        <v>0.31250648331247027</v>
      </c>
      <c r="T10" s="313">
        <f>分析係数表!F13</f>
        <v>0.36934894381465649</v>
      </c>
      <c r="U10" s="321">
        <f t="shared" si="6"/>
        <v>0.11542393954669347</v>
      </c>
      <c r="V10" s="313">
        <f>分析係数表!D13</f>
        <v>0.1651861487951434</v>
      </c>
      <c r="W10" s="322">
        <f t="shared" si="7"/>
        <v>0</v>
      </c>
      <c r="X10" s="313">
        <f>分析係数表!E13</f>
        <v>0.12199715046769498</v>
      </c>
      <c r="Y10" s="323">
        <f t="shared" si="8"/>
        <v>0</v>
      </c>
    </row>
    <row r="11" spans="1:25">
      <c r="A11" s="227" t="s">
        <v>358</v>
      </c>
      <c r="B11" s="28" t="s">
        <v>361</v>
      </c>
      <c r="C11" s="344"/>
      <c r="D11" s="395" t="s">
        <v>55</v>
      </c>
      <c r="E11" s="320">
        <f>最終需要額2!H9</f>
        <v>0</v>
      </c>
      <c r="F11" s="313">
        <f>分析係数表!C14</f>
        <v>0.21710827927701792</v>
      </c>
      <c r="G11" s="279">
        <f t="shared" si="2"/>
        <v>0</v>
      </c>
      <c r="H11" s="279">
        <v>0.25502436897360437</v>
      </c>
      <c r="I11" s="296">
        <f t="shared" si="3"/>
        <v>0.25502436897360437</v>
      </c>
      <c r="J11" s="313">
        <f>分析係数表!G14</f>
        <v>0.17574790290253137</v>
      </c>
      <c r="K11" s="314">
        <f t="shared" si="4"/>
        <v>4.4819998036152352E-2</v>
      </c>
      <c r="L11" s="315"/>
      <c r="M11" s="316"/>
      <c r="N11" s="317">
        <f>分析係数表!H14</f>
        <v>1.1225515443921091E-3</v>
      </c>
      <c r="O11" s="318">
        <f t="shared" si="0"/>
        <v>0.22177898528694698</v>
      </c>
      <c r="P11" s="313">
        <f>分析係数表!C14</f>
        <v>0.21710827927701792</v>
      </c>
      <c r="Q11" s="318">
        <f t="shared" si="1"/>
        <v>4.8150053875452133E-2</v>
      </c>
      <c r="R11" s="319">
        <v>0.27091110089464943</v>
      </c>
      <c r="S11" s="320">
        <f t="shared" si="5"/>
        <v>0.52593546986825379</v>
      </c>
      <c r="T11" s="313">
        <f>分析係数表!F14</f>
        <v>0.32729567218469302</v>
      </c>
      <c r="U11" s="321">
        <f t="shared" si="6"/>
        <v>0.17213640313630249</v>
      </c>
      <c r="V11" s="313">
        <f>分析係数表!D14</f>
        <v>4.5196804531672026E-2</v>
      </c>
      <c r="W11" s="322">
        <f t="shared" si="7"/>
        <v>0</v>
      </c>
      <c r="X11" s="313">
        <f>分析係数表!E14</f>
        <v>3.8130342673435243E-2</v>
      </c>
      <c r="Y11" s="323">
        <f t="shared" si="8"/>
        <v>0</v>
      </c>
    </row>
    <row r="12" spans="1:25">
      <c r="A12" s="227" t="s">
        <v>359</v>
      </c>
      <c r="B12" s="28" t="s">
        <v>9</v>
      </c>
      <c r="C12" s="344"/>
      <c r="D12" s="395" t="s">
        <v>55</v>
      </c>
      <c r="E12" s="320">
        <f>最終需要額2!H10</f>
        <v>14.543640816948827</v>
      </c>
      <c r="F12" s="313">
        <f>分析係数表!C15</f>
        <v>0.1777237835164599</v>
      </c>
      <c r="G12" s="279">
        <f t="shared" si="2"/>
        <v>2.5847508720925632</v>
      </c>
      <c r="H12" s="279">
        <v>2.8666838739372058</v>
      </c>
      <c r="I12" s="296">
        <f t="shared" si="3"/>
        <v>2.8666838739372058</v>
      </c>
      <c r="J12" s="313">
        <f>分析係数表!G15</f>
        <v>0.10387096116118634</v>
      </c>
      <c r="K12" s="314">
        <f t="shared" si="4"/>
        <v>0.29776520933113071</v>
      </c>
      <c r="L12" s="315"/>
      <c r="M12" s="316"/>
      <c r="N12" s="317">
        <f>分析係数表!H15</f>
        <v>7.5144901505810619E-3</v>
      </c>
      <c r="O12" s="318">
        <f t="shared" si="0"/>
        <v>1.4846142334133161</v>
      </c>
      <c r="P12" s="313">
        <f>分析係数表!C15</f>
        <v>0.1777237835164599</v>
      </c>
      <c r="Q12" s="318">
        <f t="shared" si="1"/>
        <v>0.26385125862460324</v>
      </c>
      <c r="R12" s="319">
        <v>0.61931105508238338</v>
      </c>
      <c r="S12" s="320">
        <f t="shared" si="5"/>
        <v>3.4859949290195891</v>
      </c>
      <c r="T12" s="313">
        <f>分析係数表!F15</f>
        <v>0.33005409485469872</v>
      </c>
      <c r="U12" s="321">
        <f t="shared" si="6"/>
        <v>1.1505669009656301</v>
      </c>
      <c r="V12" s="313">
        <f>分析係数表!D15</f>
        <v>1.862209422908882E-2</v>
      </c>
      <c r="W12" s="322">
        <f t="shared" si="7"/>
        <v>0</v>
      </c>
      <c r="X12" s="313">
        <f>分析係数表!E15</f>
        <v>1.8544573004253467E-2</v>
      </c>
      <c r="Y12" s="323">
        <f t="shared" si="8"/>
        <v>0</v>
      </c>
    </row>
    <row r="13" spans="1:25">
      <c r="A13" s="227" t="s">
        <v>360</v>
      </c>
      <c r="B13" s="28" t="s">
        <v>10</v>
      </c>
      <c r="C13" s="344"/>
      <c r="D13" s="395" t="s">
        <v>179</v>
      </c>
      <c r="E13" s="320">
        <f>最終需要額2!H11</f>
        <v>3.7496482466009051</v>
      </c>
      <c r="F13" s="313">
        <f>分析係数表!C16</f>
        <v>0.12368252551663639</v>
      </c>
      <c r="G13" s="279">
        <f t="shared" si="2"/>
        <v>0.46376596493862732</v>
      </c>
      <c r="H13" s="279">
        <v>0.88523921854697485</v>
      </c>
      <c r="I13" s="296">
        <f t="shared" si="3"/>
        <v>0.88523921854697485</v>
      </c>
      <c r="J13" s="313">
        <f>分析係数表!G16</f>
        <v>1.9772048092292722E-2</v>
      </c>
      <c r="K13" s="314">
        <f t="shared" si="4"/>
        <v>1.7502992402294415E-2</v>
      </c>
      <c r="L13" s="315"/>
      <c r="M13" s="316"/>
      <c r="N13" s="317">
        <f>分析係数表!H16</f>
        <v>1.7113434381227897E-2</v>
      </c>
      <c r="O13" s="318">
        <f t="shared" si="0"/>
        <v>3.3810475169750731</v>
      </c>
      <c r="P13" s="313">
        <f>分析係数表!C16</f>
        <v>0.12368252551663639</v>
      </c>
      <c r="Q13" s="318">
        <f t="shared" si="1"/>
        <v>0.41817649579122956</v>
      </c>
      <c r="R13" s="319">
        <v>0.60778387920362709</v>
      </c>
      <c r="S13" s="320">
        <f t="shared" si="5"/>
        <v>1.4930230977506018</v>
      </c>
      <c r="T13" s="313">
        <f>分析係数表!F16</f>
        <v>0.17086837167280561</v>
      </c>
      <c r="U13" s="321">
        <f t="shared" si="6"/>
        <v>0.25511042558253338</v>
      </c>
      <c r="V13" s="313">
        <f>分析係数表!D16</f>
        <v>1.2952602682604767E-2</v>
      </c>
      <c r="W13" s="322">
        <f t="shared" si="7"/>
        <v>0</v>
      </c>
      <c r="X13" s="313">
        <f>分析係数表!E16</f>
        <v>1.2952602682604767E-2</v>
      </c>
      <c r="Y13" s="323">
        <f t="shared" si="8"/>
        <v>0</v>
      </c>
    </row>
    <row r="14" spans="1:25">
      <c r="A14" s="227" t="s">
        <v>253</v>
      </c>
      <c r="B14" s="28" t="s">
        <v>410</v>
      </c>
      <c r="C14" s="344"/>
      <c r="D14" s="395" t="s">
        <v>55</v>
      </c>
      <c r="E14" s="320">
        <f>最終需要額2!H12</f>
        <v>0</v>
      </c>
      <c r="F14" s="313">
        <f>分析係数表!C17</f>
        <v>0.19283956701830429</v>
      </c>
      <c r="G14" s="279">
        <f t="shared" si="2"/>
        <v>0</v>
      </c>
      <c r="H14" s="279">
        <v>0.24966802730330284</v>
      </c>
      <c r="I14" s="296">
        <f t="shared" si="3"/>
        <v>0.24966802730330284</v>
      </c>
      <c r="J14" s="313">
        <f>分析係数表!G17</f>
        <v>0.23402763404868787</v>
      </c>
      <c r="K14" s="314">
        <f t="shared" si="4"/>
        <v>5.842921772739517E-2</v>
      </c>
      <c r="L14" s="315"/>
      <c r="M14" s="316"/>
      <c r="N14" s="317">
        <f>分析係数表!H17</f>
        <v>3.1766349957435482E-3</v>
      </c>
      <c r="O14" s="318">
        <f t="shared" si="0"/>
        <v>0.6275978056442123</v>
      </c>
      <c r="P14" s="313">
        <f>分析係数表!C17</f>
        <v>0.19283956701830429</v>
      </c>
      <c r="Q14" s="318">
        <f t="shared" si="1"/>
        <v>0.12102568910206779</v>
      </c>
      <c r="R14" s="319">
        <v>0.27824304432541641</v>
      </c>
      <c r="S14" s="320">
        <f t="shared" si="5"/>
        <v>0.5279110716287192</v>
      </c>
      <c r="T14" s="313">
        <f>分析係数表!F17</f>
        <v>0.36995154049829787</v>
      </c>
      <c r="U14" s="321">
        <f t="shared" si="6"/>
        <v>0.19530151419515193</v>
      </c>
      <c r="V14" s="313">
        <f>分析係数表!D17</f>
        <v>4.4453920652026524E-2</v>
      </c>
      <c r="W14" s="322">
        <f t="shared" si="7"/>
        <v>0</v>
      </c>
      <c r="X14" s="313">
        <f>分析係数表!E17</f>
        <v>4.2061277361062542E-2</v>
      </c>
      <c r="Y14" s="323">
        <f t="shared" si="8"/>
        <v>0</v>
      </c>
    </row>
    <row r="15" spans="1:25">
      <c r="A15" s="227" t="s">
        <v>254</v>
      </c>
      <c r="B15" s="28" t="s">
        <v>11</v>
      </c>
      <c r="C15" s="344"/>
      <c r="D15" s="395" t="s">
        <v>55</v>
      </c>
      <c r="E15" s="320">
        <f>最終需要額2!H13</f>
        <v>0</v>
      </c>
      <c r="F15" s="313">
        <f>分析係数表!C18</f>
        <v>0.30630539049432115</v>
      </c>
      <c r="G15" s="279">
        <f t="shared" si="2"/>
        <v>0</v>
      </c>
      <c r="H15" s="279">
        <v>6.7702587260238645E-2</v>
      </c>
      <c r="I15" s="296">
        <f t="shared" si="3"/>
        <v>6.7702587260238645E-2</v>
      </c>
      <c r="J15" s="313">
        <f>分析係数表!G18</f>
        <v>0.21755179396051724</v>
      </c>
      <c r="K15" s="314">
        <f t="shared" si="4"/>
        <v>1.4728819314233378E-2</v>
      </c>
      <c r="L15" s="315"/>
      <c r="M15" s="316"/>
      <c r="N15" s="317">
        <f>分析係数表!H18</f>
        <v>5.3704565311248737E-4</v>
      </c>
      <c r="O15" s="318">
        <f t="shared" si="0"/>
        <v>0.1061024240669072</v>
      </c>
      <c r="P15" s="313">
        <f>分析係数表!C18</f>
        <v>0.30630539049432115</v>
      </c>
      <c r="Q15" s="318">
        <f t="shared" si="1"/>
        <v>3.2499744436208067E-2</v>
      </c>
      <c r="R15" s="319">
        <v>8.5881633135724528E-2</v>
      </c>
      <c r="S15" s="320">
        <f t="shared" si="5"/>
        <v>0.15358422039596317</v>
      </c>
      <c r="T15" s="313">
        <f>分析係数表!F18</f>
        <v>0.4635011306393737</v>
      </c>
      <c r="U15" s="321">
        <f t="shared" si="6"/>
        <v>7.1186459801895696E-2</v>
      </c>
      <c r="V15" s="313">
        <f>分析係数表!D18</f>
        <v>4.1488554421314744E-2</v>
      </c>
      <c r="W15" s="322">
        <f t="shared" si="7"/>
        <v>0</v>
      </c>
      <c r="X15" s="313">
        <f>分析係数表!E18</f>
        <v>3.8178621954614265E-2</v>
      </c>
      <c r="Y15" s="323">
        <f t="shared" si="8"/>
        <v>0</v>
      </c>
    </row>
    <row r="16" spans="1:25">
      <c r="A16" s="227" t="s">
        <v>255</v>
      </c>
      <c r="B16" s="28" t="s">
        <v>12</v>
      </c>
      <c r="C16" s="344"/>
      <c r="D16" s="395" t="s">
        <v>55</v>
      </c>
      <c r="E16" s="320">
        <f>最終需要額2!H14</f>
        <v>0</v>
      </c>
      <c r="F16" s="313">
        <f>分析係数表!C19</f>
        <v>0.36966314955627488</v>
      </c>
      <c r="G16" s="279">
        <f t="shared" si="2"/>
        <v>0</v>
      </c>
      <c r="H16" s="279">
        <v>6.724089890061935E-2</v>
      </c>
      <c r="I16" s="296">
        <f t="shared" si="3"/>
        <v>6.724089890061935E-2</v>
      </c>
      <c r="J16" s="313">
        <f>分析係数表!G19</f>
        <v>4.2381117789262797E-2</v>
      </c>
      <c r="K16" s="314">
        <f t="shared" si="4"/>
        <v>2.8497444565630599E-3</v>
      </c>
      <c r="L16" s="315"/>
      <c r="M16" s="316"/>
      <c r="N16" s="317">
        <f>分析係数表!H19</f>
        <v>-1.254655481313475E-4</v>
      </c>
      <c r="O16" s="318">
        <f t="shared" si="0"/>
        <v>-2.4787834547151374E-2</v>
      </c>
      <c r="P16" s="313">
        <f>分析係数表!C19</f>
        <v>0.36966314955627488</v>
      </c>
      <c r="Q16" s="318">
        <f t="shared" si="1"/>
        <v>-9.1631489893798154E-3</v>
      </c>
      <c r="R16" s="319">
        <v>5.8155362427542698E-2</v>
      </c>
      <c r="S16" s="320">
        <f t="shared" si="5"/>
        <v>0.12539626132816206</v>
      </c>
      <c r="T16" s="313">
        <f>分析係数表!F19</f>
        <v>0.17645477862102601</v>
      </c>
      <c r="U16" s="321">
        <f t="shared" si="6"/>
        <v>2.2126769532565163E-2</v>
      </c>
      <c r="V16" s="313">
        <f>分析係数表!D19</f>
        <v>8.3109656186295868E-3</v>
      </c>
      <c r="W16" s="322">
        <f t="shared" si="7"/>
        <v>0</v>
      </c>
      <c r="X16" s="313">
        <f>分析係数表!E19</f>
        <v>8.1137788631236215E-3</v>
      </c>
      <c r="Y16" s="323">
        <f t="shared" si="8"/>
        <v>0</v>
      </c>
    </row>
    <row r="17" spans="1:25">
      <c r="A17" s="227" t="s">
        <v>256</v>
      </c>
      <c r="B17" s="28" t="s">
        <v>13</v>
      </c>
      <c r="C17" s="344"/>
      <c r="D17" s="395" t="s">
        <v>55</v>
      </c>
      <c r="E17" s="320">
        <f>最終需要額2!H15</f>
        <v>0</v>
      </c>
      <c r="F17" s="313">
        <f>分析係数表!C20</f>
        <v>0.11840151680286914</v>
      </c>
      <c r="G17" s="279">
        <f t="shared" si="2"/>
        <v>0</v>
      </c>
      <c r="H17" s="279">
        <v>1.9212012297126636E-2</v>
      </c>
      <c r="I17" s="296">
        <f t="shared" si="3"/>
        <v>1.9212012297126636E-2</v>
      </c>
      <c r="J17" s="313">
        <f>分析係数表!G20</f>
        <v>0.11103277983246747</v>
      </c>
      <c r="K17" s="314">
        <f t="shared" si="4"/>
        <v>2.1331631315255192E-3</v>
      </c>
      <c r="L17" s="315"/>
      <c r="M17" s="316"/>
      <c r="N17" s="317">
        <f>分析係数表!H20</f>
        <v>6.0558701736942728E-4</v>
      </c>
      <c r="O17" s="318">
        <f t="shared" si="0"/>
        <v>0.11964392627322139</v>
      </c>
      <c r="P17" s="313">
        <f>分析係数表!C20</f>
        <v>0.11840151680286914</v>
      </c>
      <c r="Q17" s="318">
        <f t="shared" si="1"/>
        <v>1.4166022347000059E-2</v>
      </c>
      <c r="R17" s="319">
        <v>3.6946173759875342E-2</v>
      </c>
      <c r="S17" s="320">
        <f t="shared" si="5"/>
        <v>5.6158186057001978E-2</v>
      </c>
      <c r="T17" s="313">
        <f>分析係数表!F20</f>
        <v>0.24737258814980315</v>
      </c>
      <c r="U17" s="321">
        <f t="shared" si="6"/>
        <v>1.3891995830718767E-2</v>
      </c>
      <c r="V17" s="313">
        <f>分析係数表!D20</f>
        <v>2.4837040813006365E-2</v>
      </c>
      <c r="W17" s="322">
        <f t="shared" si="7"/>
        <v>0</v>
      </c>
      <c r="X17" s="313">
        <f>分析係数表!E20</f>
        <v>2.4562278789456368E-2</v>
      </c>
      <c r="Y17" s="323">
        <f t="shared" si="8"/>
        <v>0</v>
      </c>
    </row>
    <row r="18" spans="1:25">
      <c r="A18" s="227" t="s">
        <v>257</v>
      </c>
      <c r="B18" s="28" t="s">
        <v>14</v>
      </c>
      <c r="C18" s="344"/>
      <c r="D18" s="395" t="s">
        <v>55</v>
      </c>
      <c r="E18" s="320">
        <f>最終需要額2!H16</f>
        <v>0</v>
      </c>
      <c r="F18" s="313">
        <f>分析係数表!C21</f>
        <v>0.26258212636596168</v>
      </c>
      <c r="G18" s="279">
        <f t="shared" si="2"/>
        <v>0</v>
      </c>
      <c r="H18" s="279">
        <v>0.12167657184671742</v>
      </c>
      <c r="I18" s="296">
        <f t="shared" si="3"/>
        <v>0.12167657184671742</v>
      </c>
      <c r="J18" s="313">
        <f>分析係数表!G21</f>
        <v>0.28467983327929475</v>
      </c>
      <c r="K18" s="314">
        <f t="shared" si="4"/>
        <v>3.4638866187319643E-2</v>
      </c>
      <c r="L18" s="315"/>
      <c r="M18" s="316"/>
      <c r="N18" s="317">
        <f>分析係数表!H21</f>
        <v>1.0324354165676096E-3</v>
      </c>
      <c r="O18" s="318">
        <f t="shared" si="0"/>
        <v>0.2039750247590327</v>
      </c>
      <c r="P18" s="313">
        <f>分析係数表!C21</f>
        <v>0.26258212636596168</v>
      </c>
      <c r="Q18" s="318">
        <f t="shared" si="1"/>
        <v>5.3560195726776484E-2</v>
      </c>
      <c r="R18" s="319">
        <v>0.15559588938817695</v>
      </c>
      <c r="S18" s="320">
        <f t="shared" si="5"/>
        <v>0.27727246123489435</v>
      </c>
      <c r="T18" s="313">
        <f>分析係数表!F21</f>
        <v>0.42515189534375575</v>
      </c>
      <c r="U18" s="321">
        <f t="shared" si="6"/>
        <v>0.11788291242064337</v>
      </c>
      <c r="V18" s="313">
        <f>分析係数表!D21</f>
        <v>6.1343946819791585E-2</v>
      </c>
      <c r="W18" s="322">
        <f t="shared" si="7"/>
        <v>0</v>
      </c>
      <c r="X18" s="313">
        <f>分析係数表!E21</f>
        <v>5.4343995376178865E-2</v>
      </c>
      <c r="Y18" s="323">
        <f t="shared" si="8"/>
        <v>0</v>
      </c>
    </row>
    <row r="19" spans="1:25">
      <c r="A19" s="227" t="s">
        <v>258</v>
      </c>
      <c r="B19" s="28" t="s">
        <v>362</v>
      </c>
      <c r="C19" s="344"/>
      <c r="D19" s="395" t="s">
        <v>55</v>
      </c>
      <c r="E19" s="320">
        <f>最終需要額2!H17</f>
        <v>0</v>
      </c>
      <c r="F19" s="313">
        <f>分析係数表!C22</f>
        <v>0.19256748567873505</v>
      </c>
      <c r="G19" s="279">
        <f t="shared" si="2"/>
        <v>0</v>
      </c>
      <c r="H19" s="279">
        <v>0.10048726013512253</v>
      </c>
      <c r="I19" s="296">
        <f t="shared" si="3"/>
        <v>0.10048726013512253</v>
      </c>
      <c r="J19" s="313">
        <f>分析係数表!G22</f>
        <v>0.19753386347788673</v>
      </c>
      <c r="K19" s="314">
        <f t="shared" si="4"/>
        <v>1.9849636724798184E-2</v>
      </c>
      <c r="L19" s="315"/>
      <c r="M19" s="316"/>
      <c r="N19" s="317">
        <f>分析係数表!H22</f>
        <v>4.8211298587508529E-5</v>
      </c>
      <c r="O19" s="318">
        <f t="shared" si="0"/>
        <v>9.5249549417294639E-3</v>
      </c>
      <c r="P19" s="313">
        <f>分析係数表!C22</f>
        <v>0.19256748567873505</v>
      </c>
      <c r="Q19" s="318">
        <f t="shared" si="1"/>
        <v>1.8341966243320851E-3</v>
      </c>
      <c r="R19" s="319">
        <v>4.4773339533834215E-2</v>
      </c>
      <c r="S19" s="320">
        <f t="shared" si="5"/>
        <v>0.14526059966895674</v>
      </c>
      <c r="T19" s="313">
        <f>分析係数表!F22</f>
        <v>0.41915604646677446</v>
      </c>
      <c r="U19" s="321">
        <f t="shared" si="6"/>
        <v>6.0886858664632754E-2</v>
      </c>
      <c r="V19" s="313">
        <f>分析係数表!D22</f>
        <v>2.9425619037728289E-2</v>
      </c>
      <c r="W19" s="322">
        <f t="shared" si="7"/>
        <v>0</v>
      </c>
      <c r="X19" s="313">
        <f>分析係数表!E22</f>
        <v>2.8940662878506891E-2</v>
      </c>
      <c r="Y19" s="323">
        <f t="shared" si="8"/>
        <v>0</v>
      </c>
    </row>
    <row r="20" spans="1:25">
      <c r="A20" s="227" t="s">
        <v>259</v>
      </c>
      <c r="B20" s="28" t="s">
        <v>363</v>
      </c>
      <c r="C20" s="344"/>
      <c r="D20" s="395" t="s">
        <v>341</v>
      </c>
      <c r="E20" s="320">
        <f>最終需要額2!H18</f>
        <v>0</v>
      </c>
      <c r="F20" s="313">
        <f>分析係数表!C23</f>
        <v>0.20116432520583094</v>
      </c>
      <c r="G20" s="279">
        <f t="shared" si="2"/>
        <v>0</v>
      </c>
      <c r="H20" s="279">
        <v>8.830783295930679E-2</v>
      </c>
      <c r="I20" s="296">
        <f t="shared" si="3"/>
        <v>8.830783295930679E-2</v>
      </c>
      <c r="J20" s="313">
        <f>分析係数表!G23</f>
        <v>0.20785566100352021</v>
      </c>
      <c r="K20" s="314">
        <f t="shared" si="4"/>
        <v>1.8355282991545162E-2</v>
      </c>
      <c r="L20" s="315"/>
      <c r="M20" s="316"/>
      <c r="N20" s="317">
        <f>分析係数表!H23</f>
        <v>2.5225877402069866E-5</v>
      </c>
      <c r="O20" s="318">
        <f t="shared" si="0"/>
        <v>4.9837974221785828E-3</v>
      </c>
      <c r="P20" s="313">
        <f>分析係数表!C23</f>
        <v>0.20116432520583094</v>
      </c>
      <c r="Q20" s="318">
        <f>O20*P20</f>
        <v>1.0025622453951144E-3</v>
      </c>
      <c r="R20" s="319">
        <v>4.267998422080143E-2</v>
      </c>
      <c r="S20" s="320">
        <f t="shared" si="5"/>
        <v>0.13098781718010821</v>
      </c>
      <c r="T20" s="313">
        <f>分析係数表!F23</f>
        <v>0.42478695148042223</v>
      </c>
      <c r="U20" s="321">
        <f t="shared" si="6"/>
        <v>5.5641915541013047E-2</v>
      </c>
      <c r="V20" s="313">
        <f>分析係数表!D23</f>
        <v>3.5044555722743287E-2</v>
      </c>
      <c r="W20" s="322">
        <f t="shared" si="7"/>
        <v>0</v>
      </c>
      <c r="X20" s="313">
        <f>分析係数表!E23</f>
        <v>3.4275414947972954E-2</v>
      </c>
      <c r="Y20" s="323">
        <f t="shared" si="8"/>
        <v>0</v>
      </c>
    </row>
    <row r="21" spans="1:25">
      <c r="A21" s="227" t="s">
        <v>260</v>
      </c>
      <c r="B21" s="28" t="s">
        <v>364</v>
      </c>
      <c r="C21" s="344"/>
      <c r="D21" s="395" t="s">
        <v>341</v>
      </c>
      <c r="E21" s="320">
        <f>最終需要額2!H19</f>
        <v>0</v>
      </c>
      <c r="F21" s="313">
        <f>分析係数表!C24</f>
        <v>0.46796458506974481</v>
      </c>
      <c r="G21" s="279">
        <f t="shared" si="2"/>
        <v>0</v>
      </c>
      <c r="H21" s="279">
        <v>8.2436177468630314E-2</v>
      </c>
      <c r="I21" s="296">
        <f t="shared" si="3"/>
        <v>8.2436177468630314E-2</v>
      </c>
      <c r="J21" s="313">
        <f>分析係数表!G24</f>
        <v>0.19290112247208774</v>
      </c>
      <c r="K21" s="314">
        <f t="shared" si="4"/>
        <v>1.5902031166007018E-2</v>
      </c>
      <c r="L21" s="315"/>
      <c r="M21" s="316"/>
      <c r="N21" s="317">
        <f>分析係数表!H24</f>
        <v>1.1220536652328578E-3</v>
      </c>
      <c r="O21" s="318">
        <f t="shared" si="0"/>
        <v>0.22168062086414081</v>
      </c>
      <c r="P21" s="313">
        <f>分析係数表!C24</f>
        <v>0.46796458506974481</v>
      </c>
      <c r="Q21" s="318">
        <f>O21*P21</f>
        <v>0.10373867976069107</v>
      </c>
      <c r="R21" s="319">
        <v>0.2105311549406983</v>
      </c>
      <c r="S21" s="320">
        <f t="shared" si="5"/>
        <v>0.2929673324093286</v>
      </c>
      <c r="T21" s="313">
        <f>分析係数表!F24</f>
        <v>0.36341689561906876</v>
      </c>
      <c r="U21" s="321">
        <f t="shared" si="6"/>
        <v>0.106469278461998</v>
      </c>
      <c r="V21" s="313">
        <f>分析係数表!D24</f>
        <v>4.5804723184795566E-2</v>
      </c>
      <c r="W21" s="322">
        <f t="shared" si="7"/>
        <v>0</v>
      </c>
      <c r="X21" s="313">
        <f>分析係数表!E24</f>
        <v>4.4933066139114755E-2</v>
      </c>
      <c r="Y21" s="323">
        <f t="shared" si="8"/>
        <v>0</v>
      </c>
    </row>
    <row r="22" spans="1:25">
      <c r="A22" s="227" t="s">
        <v>261</v>
      </c>
      <c r="B22" s="28" t="s">
        <v>372</v>
      </c>
      <c r="C22" s="344"/>
      <c r="D22" s="395" t="s">
        <v>55</v>
      </c>
      <c r="E22" s="320">
        <f>最終需要額2!H20</f>
        <v>0</v>
      </c>
      <c r="F22" s="313">
        <f>分析係数表!C25</f>
        <v>0.11839811615034102</v>
      </c>
      <c r="G22" s="279">
        <f t="shared" si="2"/>
        <v>0</v>
      </c>
      <c r="H22" s="279">
        <v>6.1886191549625297E-2</v>
      </c>
      <c r="I22" s="296">
        <f t="shared" si="3"/>
        <v>6.1886191549625297E-2</v>
      </c>
      <c r="J22" s="313">
        <f>分析係数表!G25</f>
        <v>0.19601885967651284</v>
      </c>
      <c r="K22" s="314">
        <f t="shared" si="4"/>
        <v>1.2130860697279795E-2</v>
      </c>
      <c r="L22" s="315"/>
      <c r="M22" s="316"/>
      <c r="N22" s="317">
        <f>分析係数表!H25</f>
        <v>4.7721717414244671E-4</v>
      </c>
      <c r="O22" s="318">
        <f t="shared" si="0"/>
        <v>9.4282299259700761E-2</v>
      </c>
      <c r="P22" s="313">
        <f>分析係数表!C25</f>
        <v>0.11839811615034102</v>
      </c>
      <c r="Q22" s="318">
        <f t="shared" si="1"/>
        <v>1.1162846618671261E-2</v>
      </c>
      <c r="R22" s="319">
        <v>7.042095139597726E-2</v>
      </c>
      <c r="S22" s="320">
        <f t="shared" si="5"/>
        <v>0.13230714294560256</v>
      </c>
      <c r="T22" s="313">
        <f>分析係数表!F25</f>
        <v>0.34892899519140697</v>
      </c>
      <c r="U22" s="321">
        <f t="shared" si="6"/>
        <v>4.6165798444654946E-2</v>
      </c>
      <c r="V22" s="313">
        <f>分析係数表!D25</f>
        <v>3.4959095734715541E-2</v>
      </c>
      <c r="W22" s="322">
        <f t="shared" si="7"/>
        <v>0</v>
      </c>
      <c r="X22" s="313">
        <f>分析係数表!E25</f>
        <v>3.4440766876912506E-2</v>
      </c>
      <c r="Y22" s="323">
        <f t="shared" si="8"/>
        <v>0</v>
      </c>
    </row>
    <row r="23" spans="1:25">
      <c r="A23" s="227" t="s">
        <v>262</v>
      </c>
      <c r="B23" s="28" t="s">
        <v>15</v>
      </c>
      <c r="C23" s="344"/>
      <c r="D23" s="395" t="s">
        <v>55</v>
      </c>
      <c r="E23" s="320">
        <f>最終需要額2!H21</f>
        <v>0</v>
      </c>
      <c r="F23" s="313">
        <f>分析係数表!C26</f>
        <v>0.29113960871661038</v>
      </c>
      <c r="G23" s="279">
        <f t="shared" si="2"/>
        <v>0</v>
      </c>
      <c r="H23" s="279">
        <v>8.2488290371901918E-2</v>
      </c>
      <c r="I23" s="296">
        <f t="shared" si="3"/>
        <v>8.2488290371901918E-2</v>
      </c>
      <c r="J23" s="313">
        <f>分析係数表!G26</f>
        <v>0.2004458717578543</v>
      </c>
      <c r="K23" s="314">
        <f t="shared" si="4"/>
        <v>1.6534437273410901E-2</v>
      </c>
      <c r="L23" s="315"/>
      <c r="M23" s="316"/>
      <c r="N23" s="317">
        <f>分析係数表!H26</f>
        <v>1.0726059667332082E-2</v>
      </c>
      <c r="O23" s="318">
        <f t="shared" si="0"/>
        <v>2.119113942724427</v>
      </c>
      <c r="P23" s="313">
        <f>分析係数表!C26</f>
        <v>0.29113960871661038</v>
      </c>
      <c r="Q23" s="318">
        <f t="shared" si="1"/>
        <v>0.61695800411070312</v>
      </c>
      <c r="R23" s="319">
        <v>0.69414636899828119</v>
      </c>
      <c r="S23" s="320">
        <f t="shared" si="5"/>
        <v>0.77663465937018317</v>
      </c>
      <c r="T23" s="313">
        <f>分析係数表!F26</f>
        <v>0.34176102976079403</v>
      </c>
      <c r="U23" s="321">
        <f t="shared" si="6"/>
        <v>0.26542346093427732</v>
      </c>
      <c r="V23" s="313">
        <f>分析係数表!D26</f>
        <v>2.5195355338839619E-2</v>
      </c>
      <c r="W23" s="322">
        <f t="shared" si="7"/>
        <v>0</v>
      </c>
      <c r="X23" s="313">
        <f>分析係数表!E26</f>
        <v>2.4685974681555249E-2</v>
      </c>
      <c r="Y23" s="323">
        <f t="shared" si="8"/>
        <v>0</v>
      </c>
    </row>
    <row r="24" spans="1:25">
      <c r="A24" s="227" t="s">
        <v>263</v>
      </c>
      <c r="B24" s="28" t="s">
        <v>473</v>
      </c>
      <c r="C24" s="344"/>
      <c r="D24" s="395" t="s">
        <v>55</v>
      </c>
      <c r="E24" s="320">
        <f>最終需要額2!H22</f>
        <v>0</v>
      </c>
      <c r="F24" s="313">
        <f>分析係数表!C27</f>
        <v>0.22390034937983039</v>
      </c>
      <c r="G24" s="279">
        <f t="shared" si="2"/>
        <v>0</v>
      </c>
      <c r="H24" s="279">
        <v>1.2139028313815846E-2</v>
      </c>
      <c r="I24" s="296">
        <f t="shared" si="3"/>
        <v>1.2139028313815846E-2</v>
      </c>
      <c r="J24" s="313">
        <f>分析係数表!G27</f>
        <v>0.17801424712710151</v>
      </c>
      <c r="K24" s="314">
        <f t="shared" si="4"/>
        <v>2.1609199861384962E-3</v>
      </c>
      <c r="L24" s="315"/>
      <c r="M24" s="316"/>
      <c r="N24" s="317">
        <f>分析係数表!H27</f>
        <v>1.001616696609949E-2</v>
      </c>
      <c r="O24" s="318">
        <f t="shared" si="0"/>
        <v>1.9788626698733158</v>
      </c>
      <c r="P24" s="313">
        <f>分析係数表!C27</f>
        <v>0.22390034937983039</v>
      </c>
      <c r="Q24" s="318">
        <f t="shared" si="1"/>
        <v>0.4430680431593394</v>
      </c>
      <c r="R24" s="319">
        <v>0.45247401999086939</v>
      </c>
      <c r="S24" s="320">
        <f t="shared" si="5"/>
        <v>0.46461304830468525</v>
      </c>
      <c r="T24" s="313">
        <f>分析係数表!F27</f>
        <v>0.3354402389489512</v>
      </c>
      <c r="U24" s="321">
        <f t="shared" si="6"/>
        <v>0.15584991194212422</v>
      </c>
      <c r="V24" s="313">
        <f>分析係数表!D27</f>
        <v>2.2648101403620974E-2</v>
      </c>
      <c r="W24" s="322">
        <f t="shared" si="7"/>
        <v>0</v>
      </c>
      <c r="X24" s="313">
        <f>分析係数表!E27</f>
        <v>2.2430380263578655E-2</v>
      </c>
      <c r="Y24" s="323">
        <f t="shared" si="8"/>
        <v>0</v>
      </c>
    </row>
    <row r="25" spans="1:25">
      <c r="A25" s="227" t="s">
        <v>264</v>
      </c>
      <c r="B25" s="28" t="s">
        <v>307</v>
      </c>
      <c r="C25" s="344"/>
      <c r="D25" s="395" t="s">
        <v>55</v>
      </c>
      <c r="E25" s="320">
        <f>最終需要額2!H23</f>
        <v>0</v>
      </c>
      <c r="F25" s="313">
        <f>分析係数表!C28</f>
        <v>0.22512814125204084</v>
      </c>
      <c r="G25" s="279">
        <f t="shared" si="2"/>
        <v>0</v>
      </c>
      <c r="H25" s="279">
        <v>0.24900239750442862</v>
      </c>
      <c r="I25" s="296">
        <f t="shared" si="3"/>
        <v>0.24900239750442862</v>
      </c>
      <c r="J25" s="313">
        <f>分析係数表!G28</f>
        <v>0.17968722251031818</v>
      </c>
      <c r="K25" s="314">
        <f t="shared" si="4"/>
        <v>4.4742549205980961E-2</v>
      </c>
      <c r="L25" s="315"/>
      <c r="M25" s="316"/>
      <c r="N25" s="317">
        <f>分析係数表!H28</f>
        <v>8.1409051127791718E-3</v>
      </c>
      <c r="O25" s="318">
        <f t="shared" si="0"/>
        <v>1.6083730713739284</v>
      </c>
      <c r="P25" s="313">
        <f>分析係数表!C28</f>
        <v>0.22512814125204084</v>
      </c>
      <c r="Q25" s="318">
        <f t="shared" si="1"/>
        <v>0.36209003999824851</v>
      </c>
      <c r="R25" s="319">
        <v>0.46596024745330095</v>
      </c>
      <c r="S25" s="320">
        <f t="shared" si="5"/>
        <v>0.71496264495772954</v>
      </c>
      <c r="T25" s="313">
        <f>分析係数表!F28</f>
        <v>0.30733691598411605</v>
      </c>
      <c r="U25" s="321">
        <f t="shared" si="6"/>
        <v>0.21973441434515512</v>
      </c>
      <c r="V25" s="313">
        <f>分析係数表!D28</f>
        <v>2.8688437249149327E-2</v>
      </c>
      <c r="W25" s="322">
        <f t="shared" si="7"/>
        <v>0</v>
      </c>
      <c r="X25" s="313">
        <f>分析係数表!E28</f>
        <v>2.8133457885501985E-2</v>
      </c>
      <c r="Y25" s="323">
        <f t="shared" si="8"/>
        <v>0</v>
      </c>
    </row>
    <row r="26" spans="1:25">
      <c r="A26" s="227" t="s">
        <v>265</v>
      </c>
      <c r="B26" s="28" t="s">
        <v>16</v>
      </c>
      <c r="C26" s="344"/>
      <c r="D26" s="395" t="s">
        <v>55</v>
      </c>
      <c r="E26" s="320">
        <f>最終需要額2!H24</f>
        <v>16.173183711143846</v>
      </c>
      <c r="F26" s="313">
        <f>分析係数表!C29</f>
        <v>0.20292812083079403</v>
      </c>
      <c r="G26" s="279">
        <f t="shared" si="2"/>
        <v>3.2819937783536282</v>
      </c>
      <c r="H26" s="279">
        <v>3.4874391917549268</v>
      </c>
      <c r="I26" s="296">
        <f t="shared" si="3"/>
        <v>3.4874391917549268</v>
      </c>
      <c r="J26" s="313">
        <f>分析係数表!G29</f>
        <v>0.25422836329948895</v>
      </c>
      <c r="K26" s="314">
        <f t="shared" si="4"/>
        <v>0.88660595782634766</v>
      </c>
      <c r="L26" s="315"/>
      <c r="M26" s="316"/>
      <c r="N26" s="317">
        <f>分析係数表!H29</f>
        <v>1.2173975242294967E-2</v>
      </c>
      <c r="O26" s="318">
        <f t="shared" si="0"/>
        <v>2.4051740783151971</v>
      </c>
      <c r="P26" s="313">
        <f>分析係数表!C29</f>
        <v>0.20292812083079403</v>
      </c>
      <c r="Q26" s="318">
        <f t="shared" si="1"/>
        <v>0.48807745598343999</v>
      </c>
      <c r="R26" s="319">
        <v>0.71173284367809853</v>
      </c>
      <c r="S26" s="320">
        <f t="shared" si="5"/>
        <v>4.1991720354330253</v>
      </c>
      <c r="T26" s="313">
        <f>分析係数表!F29</f>
        <v>0.40384720428768384</v>
      </c>
      <c r="U26" s="321">
        <f t="shared" si="6"/>
        <v>1.6958238868326501</v>
      </c>
      <c r="V26" s="313">
        <f>分析係数表!D29</f>
        <v>7.670374473161555E-2</v>
      </c>
      <c r="W26" s="322">
        <f t="shared" si="7"/>
        <v>0</v>
      </c>
      <c r="X26" s="313">
        <f>分析係数表!E29</f>
        <v>6.1557890505000185E-2</v>
      </c>
      <c r="Y26" s="323">
        <f t="shared" si="8"/>
        <v>0</v>
      </c>
    </row>
    <row r="27" spans="1:25">
      <c r="A27" s="227" t="s">
        <v>266</v>
      </c>
      <c r="B27" s="28" t="s">
        <v>17</v>
      </c>
      <c r="C27" s="344"/>
      <c r="D27" s="395" t="s">
        <v>55</v>
      </c>
      <c r="E27" s="320">
        <f>最終需要額2!H25</f>
        <v>0</v>
      </c>
      <c r="F27" s="313">
        <f>分析係数表!C30</f>
        <v>1</v>
      </c>
      <c r="G27" s="279">
        <f t="shared" si="2"/>
        <v>0</v>
      </c>
      <c r="H27" s="279">
        <v>1.2021865959819593</v>
      </c>
      <c r="I27" s="296">
        <f t="shared" si="3"/>
        <v>1.2021865959819593</v>
      </c>
      <c r="J27" s="313">
        <f>分析係数表!G30</f>
        <v>0.34673715455884868</v>
      </c>
      <c r="K27" s="314">
        <f t="shared" si="4"/>
        <v>0.41684275953957278</v>
      </c>
      <c r="L27" s="315"/>
      <c r="M27" s="316"/>
      <c r="N27" s="317">
        <f>分析係数表!H30</f>
        <v>0</v>
      </c>
      <c r="O27" s="318">
        <f t="shared" si="0"/>
        <v>0</v>
      </c>
      <c r="P27" s="313">
        <f>分析係数表!C30</f>
        <v>1</v>
      </c>
      <c r="Q27" s="318">
        <f t="shared" si="1"/>
        <v>0</v>
      </c>
      <c r="R27" s="319">
        <v>0.84948643151047754</v>
      </c>
      <c r="S27" s="320">
        <f t="shared" si="5"/>
        <v>2.0516730274924369</v>
      </c>
      <c r="T27" s="313">
        <f>分析係数表!F30</f>
        <v>0.44336430675838301</v>
      </c>
      <c r="U27" s="321">
        <f t="shared" si="6"/>
        <v>0.90963858952905718</v>
      </c>
      <c r="V27" s="313">
        <f>分析係数表!D30</f>
        <v>8.6867041025616112E-2</v>
      </c>
      <c r="W27" s="322">
        <f t="shared" si="7"/>
        <v>0</v>
      </c>
      <c r="X27" s="313">
        <f>分析係数表!E30</f>
        <v>6.5897217034789901E-2</v>
      </c>
      <c r="Y27" s="323">
        <f t="shared" si="8"/>
        <v>0</v>
      </c>
    </row>
    <row r="28" spans="1:25">
      <c r="A28" s="227" t="s">
        <v>267</v>
      </c>
      <c r="B28" s="28" t="s">
        <v>308</v>
      </c>
      <c r="C28" s="344"/>
      <c r="D28" s="395" t="s">
        <v>55</v>
      </c>
      <c r="E28" s="320">
        <f>最終需要額2!H26</f>
        <v>8</v>
      </c>
      <c r="F28" s="313">
        <f>分析係数表!C31</f>
        <v>0.99667993786519227</v>
      </c>
      <c r="G28" s="279">
        <f t="shared" si="2"/>
        <v>7.9734395029215381</v>
      </c>
      <c r="H28" s="279">
        <v>11.328644647977475</v>
      </c>
      <c r="I28" s="296">
        <f t="shared" si="3"/>
        <v>11.328644647977475</v>
      </c>
      <c r="J28" s="313">
        <f>分析係数表!G31</f>
        <v>7.0744430198025232E-2</v>
      </c>
      <c r="K28" s="314">
        <f t="shared" si="4"/>
        <v>0.8014385105370746</v>
      </c>
      <c r="L28" s="315"/>
      <c r="M28" s="316"/>
      <c r="N28" s="317">
        <f>分析係数表!H31</f>
        <v>1.5783931066306964E-2</v>
      </c>
      <c r="O28" s="318">
        <f t="shared" ref="O28:O43" si="9">$M$44*N28</f>
        <v>3.1183817199417003</v>
      </c>
      <c r="P28" s="313">
        <f>分析係数表!C31</f>
        <v>0.99667993786519227</v>
      </c>
      <c r="Q28" s="318">
        <f t="shared" ref="Q28:Q39" si="10">O28*P28</f>
        <v>3.1080284988714451</v>
      </c>
      <c r="R28" s="319">
        <v>5.8930337464992295</v>
      </c>
      <c r="S28" s="320">
        <f t="shared" si="5"/>
        <v>17.221678394476704</v>
      </c>
      <c r="T28" s="313">
        <f>分析係数表!F31</f>
        <v>0.308369223350977</v>
      </c>
      <c r="U28" s="321">
        <f t="shared" si="6"/>
        <v>5.3106355913050818</v>
      </c>
      <c r="V28" s="313">
        <f>分析係数表!D31</f>
        <v>6.5953615120199595E-3</v>
      </c>
      <c r="W28" s="322">
        <f t="shared" si="7"/>
        <v>0</v>
      </c>
      <c r="X28" s="313">
        <f>分析係数表!E31</f>
        <v>6.5953615120199595E-3</v>
      </c>
      <c r="Y28" s="323">
        <f t="shared" si="8"/>
        <v>0</v>
      </c>
    </row>
    <row r="29" spans="1:25">
      <c r="A29" s="227" t="s">
        <v>268</v>
      </c>
      <c r="B29" s="28" t="s">
        <v>365</v>
      </c>
      <c r="C29" s="344"/>
      <c r="D29" s="395" t="s">
        <v>55</v>
      </c>
      <c r="E29" s="320">
        <f>最終需要額2!H27</f>
        <v>10</v>
      </c>
      <c r="F29" s="313">
        <f>分析係数表!C32</f>
        <v>0.99973750468741629</v>
      </c>
      <c r="G29" s="279">
        <f t="shared" si="2"/>
        <v>9.9973750468741631</v>
      </c>
      <c r="H29" s="279">
        <v>11.211993452042282</v>
      </c>
      <c r="I29" s="296">
        <f t="shared" si="3"/>
        <v>11.211993452042282</v>
      </c>
      <c r="J29" s="313">
        <f>分析係数表!G32</f>
        <v>0.13654952076677315</v>
      </c>
      <c r="K29" s="314">
        <f t="shared" si="4"/>
        <v>1.5309923327165722</v>
      </c>
      <c r="L29" s="315"/>
      <c r="M29" s="316"/>
      <c r="N29" s="317">
        <f>分析係数表!H32</f>
        <v>6.1925380029087757E-3</v>
      </c>
      <c r="O29" s="318">
        <f t="shared" si="9"/>
        <v>1.2234402967925035</v>
      </c>
      <c r="P29" s="313">
        <f>分析係数表!C32</f>
        <v>0.99973750468741629</v>
      </c>
      <c r="Q29" s="318">
        <f t="shared" si="10"/>
        <v>1.2231191494493694</v>
      </c>
      <c r="R29" s="319">
        <v>1.8216297023471837</v>
      </c>
      <c r="S29" s="320">
        <f t="shared" si="5"/>
        <v>13.033623154389467</v>
      </c>
      <c r="T29" s="313">
        <f>分析係数表!F32</f>
        <v>0.46980830670926516</v>
      </c>
      <c r="U29" s="321">
        <f t="shared" si="6"/>
        <v>6.1233044244503869</v>
      </c>
      <c r="V29" s="313">
        <f>分析係数表!D32</f>
        <v>1.7896698615548455E-2</v>
      </c>
      <c r="W29" s="322">
        <f t="shared" si="7"/>
        <v>0</v>
      </c>
      <c r="X29" s="313">
        <f>分析係数表!E32</f>
        <v>1.7896698615548455E-2</v>
      </c>
      <c r="Y29" s="323">
        <f t="shared" si="8"/>
        <v>0</v>
      </c>
    </row>
    <row r="30" spans="1:25">
      <c r="A30" s="227" t="s">
        <v>269</v>
      </c>
      <c r="B30" s="28" t="s">
        <v>373</v>
      </c>
      <c r="C30" s="344"/>
      <c r="D30" s="395" t="s">
        <v>55</v>
      </c>
      <c r="E30" s="320">
        <f>最終需要額2!H28</f>
        <v>0</v>
      </c>
      <c r="F30" s="313">
        <f>分析係数表!C33</f>
        <v>0.92720800471848297</v>
      </c>
      <c r="G30" s="279">
        <f t="shared" si="2"/>
        <v>0</v>
      </c>
      <c r="H30" s="279">
        <v>0.5114584612826949</v>
      </c>
      <c r="I30" s="296">
        <f t="shared" si="3"/>
        <v>0.5114584612826949</v>
      </c>
      <c r="J30" s="313">
        <f>分析係数表!G33</f>
        <v>0.48251618559482062</v>
      </c>
      <c r="K30" s="314">
        <f t="shared" si="4"/>
        <v>0.2467869858283222</v>
      </c>
      <c r="L30" s="315"/>
      <c r="M30" s="316"/>
      <c r="N30" s="317">
        <f>分析係数表!H33</f>
        <v>1.0711870111293417E-3</v>
      </c>
      <c r="O30" s="318">
        <f t="shared" si="9"/>
        <v>0.21163105566744517</v>
      </c>
      <c r="P30" s="313">
        <f>分析係数表!C33</f>
        <v>0.92720800471848297</v>
      </c>
      <c r="Q30" s="318">
        <f t="shared" si="10"/>
        <v>0.19622600886187802</v>
      </c>
      <c r="R30" s="319">
        <v>0.79714288032290215</v>
      </c>
      <c r="S30" s="320">
        <f t="shared" si="5"/>
        <v>1.308601341605597</v>
      </c>
      <c r="T30" s="313">
        <f>分析係数表!F33</f>
        <v>0.61375438359859724</v>
      </c>
      <c r="U30" s="321">
        <f t="shared" si="6"/>
        <v>0.80315980979344059</v>
      </c>
      <c r="V30" s="313">
        <f>分析係数表!D33</f>
        <v>6.3927479543206545E-2</v>
      </c>
      <c r="W30" s="322">
        <f t="shared" si="7"/>
        <v>0</v>
      </c>
      <c r="X30" s="313">
        <f>分析係数表!E33</f>
        <v>6.2471900008991998E-2</v>
      </c>
      <c r="Y30" s="323">
        <f t="shared" si="8"/>
        <v>0</v>
      </c>
    </row>
    <row r="31" spans="1:25">
      <c r="A31" s="227" t="s">
        <v>270</v>
      </c>
      <c r="B31" s="28" t="s">
        <v>374</v>
      </c>
      <c r="C31" s="344"/>
      <c r="D31" s="395" t="s">
        <v>55</v>
      </c>
      <c r="E31" s="320">
        <f>最終需要額2!H29</f>
        <v>24.949403748201753</v>
      </c>
      <c r="F31" s="313">
        <f>分析係数表!C34</f>
        <v>0.43058167090385968</v>
      </c>
      <c r="G31" s="279">
        <f t="shared" si="2"/>
        <v>10.742755953955731</v>
      </c>
      <c r="H31" s="279">
        <v>12.077801600764179</v>
      </c>
      <c r="I31" s="296">
        <f t="shared" si="3"/>
        <v>12.077801600764179</v>
      </c>
      <c r="J31" s="313">
        <f>分析係数表!G34</f>
        <v>0.40252218378442245</v>
      </c>
      <c r="K31" s="314">
        <f t="shared" si="4"/>
        <v>4.8615830756545906</v>
      </c>
      <c r="L31" s="315"/>
      <c r="M31" s="316"/>
      <c r="N31" s="317">
        <f>分析係数表!H34</f>
        <v>0.17332617383102331</v>
      </c>
      <c r="O31" s="318">
        <f t="shared" si="9"/>
        <v>34.24350814708437</v>
      </c>
      <c r="P31" s="313">
        <f>分析係数表!C34</f>
        <v>0.43058167090385968</v>
      </c>
      <c r="Q31" s="318">
        <f t="shared" si="10"/>
        <v>14.74462695558152</v>
      </c>
      <c r="R31" s="319">
        <v>16.563361281611829</v>
      </c>
      <c r="S31" s="320">
        <f t="shared" si="5"/>
        <v>28.641162882376008</v>
      </c>
      <c r="T31" s="313">
        <f>分析係数表!F34</f>
        <v>0.66293540075026103</v>
      </c>
      <c r="U31" s="321">
        <f t="shared" si="6"/>
        <v>18.987240793381439</v>
      </c>
      <c r="V31" s="313">
        <f>分析係数表!D34</f>
        <v>0.16067471370017011</v>
      </c>
      <c r="W31" s="322">
        <f t="shared" si="7"/>
        <v>5</v>
      </c>
      <c r="X31" s="313">
        <f>分析係数表!E34</f>
        <v>0.14658203786750718</v>
      </c>
      <c r="Y31" s="323">
        <f t="shared" si="8"/>
        <v>4</v>
      </c>
    </row>
    <row r="32" spans="1:25">
      <c r="A32" s="227" t="s">
        <v>271</v>
      </c>
      <c r="B32" s="28" t="s">
        <v>18</v>
      </c>
      <c r="C32" s="344"/>
      <c r="D32" s="395" t="s">
        <v>55</v>
      </c>
      <c r="E32" s="320">
        <f>最終需要額2!H30</f>
        <v>2</v>
      </c>
      <c r="F32" s="313">
        <f>分析係数表!C35</f>
        <v>0.85041941808411148</v>
      </c>
      <c r="G32" s="279">
        <f t="shared" si="2"/>
        <v>1.700838836168223</v>
      </c>
      <c r="H32" s="279">
        <v>5.7039899383915236</v>
      </c>
      <c r="I32" s="296">
        <f t="shared" si="3"/>
        <v>5.7039899383915236</v>
      </c>
      <c r="J32" s="313">
        <f>分析係数表!G35</f>
        <v>0.31439227022235533</v>
      </c>
      <c r="K32" s="314">
        <f t="shared" si="4"/>
        <v>1.7932903460563838</v>
      </c>
      <c r="L32" s="315"/>
      <c r="M32" s="316"/>
      <c r="N32" s="317">
        <f>分析係数表!H35</f>
        <v>5.0116599150103677E-2</v>
      </c>
      <c r="O32" s="318">
        <f t="shared" si="9"/>
        <v>9.9013791937381548</v>
      </c>
      <c r="P32" s="313">
        <f>分析係数表!C35</f>
        <v>0.85041941808411148</v>
      </c>
      <c r="Q32" s="318">
        <f t="shared" si="10"/>
        <v>8.4203251321689301</v>
      </c>
      <c r="R32" s="319">
        <v>12.931010971626717</v>
      </c>
      <c r="S32" s="320">
        <f t="shared" si="5"/>
        <v>18.635000910018242</v>
      </c>
      <c r="T32" s="313">
        <f>分析係数表!F35</f>
        <v>0.64510687312527537</v>
      </c>
      <c r="U32" s="321">
        <f t="shared" si="6"/>
        <v>12.021567167748529</v>
      </c>
      <c r="V32" s="313">
        <f>分析係数表!D35</f>
        <v>4.4457450663799247E-2</v>
      </c>
      <c r="W32" s="322">
        <f t="shared" si="7"/>
        <v>1</v>
      </c>
      <c r="X32" s="313">
        <f>分析係数表!E35</f>
        <v>4.3787951741632962E-2</v>
      </c>
      <c r="Y32" s="323">
        <f t="shared" si="8"/>
        <v>1</v>
      </c>
    </row>
    <row r="33" spans="1:25">
      <c r="A33" s="227" t="s">
        <v>272</v>
      </c>
      <c r="B33" s="28" t="s">
        <v>19</v>
      </c>
      <c r="C33" s="344"/>
      <c r="D33" s="395"/>
      <c r="E33" s="320">
        <f>最終需要額2!H31</f>
        <v>30</v>
      </c>
      <c r="F33" s="313">
        <f>分析係数表!C36</f>
        <v>0.99367212085214862</v>
      </c>
      <c r="G33" s="279">
        <f t="shared" si="2"/>
        <v>29.81016362556446</v>
      </c>
      <c r="H33" s="279">
        <v>32.669170130121152</v>
      </c>
      <c r="I33" s="296">
        <f t="shared" si="3"/>
        <v>32.669170130121152</v>
      </c>
      <c r="J33" s="313">
        <f>分析係数表!G36</f>
        <v>5.4622350270852466E-2</v>
      </c>
      <c r="K33" s="314">
        <f t="shared" si="4"/>
        <v>1.7844668539055484</v>
      </c>
      <c r="L33" s="315"/>
      <c r="M33" s="316"/>
      <c r="N33" s="317">
        <f>分析係数表!H36</f>
        <v>0.22260102528255266</v>
      </c>
      <c r="O33" s="318">
        <f t="shared" si="9"/>
        <v>43.97858588999825</v>
      </c>
      <c r="P33" s="313">
        <f>分析係数表!C36</f>
        <v>0.99367212085214862</v>
      </c>
      <c r="Q33" s="318">
        <f t="shared" si="10"/>
        <v>43.700294713392942</v>
      </c>
      <c r="R33" s="319">
        <v>46.568701118540204</v>
      </c>
      <c r="S33" s="320">
        <f t="shared" si="5"/>
        <v>79.237871248661349</v>
      </c>
      <c r="T33" s="313">
        <f>分析係数表!F36</f>
        <v>0.84078106922799567</v>
      </c>
      <c r="U33" s="321">
        <f t="shared" si="6"/>
        <v>66.621702111799749</v>
      </c>
      <c r="V33" s="313">
        <f>分析係数表!D36</f>
        <v>1.6146279761308086E-2</v>
      </c>
      <c r="W33" s="322">
        <f t="shared" si="7"/>
        <v>1</v>
      </c>
      <c r="X33" s="313">
        <f>分析係数表!E36</f>
        <v>1.4152245516969955E-2</v>
      </c>
      <c r="Y33" s="323">
        <f t="shared" si="8"/>
        <v>1</v>
      </c>
    </row>
    <row r="34" spans="1:25">
      <c r="A34" s="227" t="s">
        <v>273</v>
      </c>
      <c r="B34" s="28" t="s">
        <v>412</v>
      </c>
      <c r="C34" s="344"/>
      <c r="D34" s="395"/>
      <c r="E34" s="320">
        <f>最終需要額2!H32</f>
        <v>72.746786298464599</v>
      </c>
      <c r="F34" s="313">
        <f>分析係数表!C37</f>
        <v>0.57178358697686016</v>
      </c>
      <c r="G34" s="279">
        <f t="shared" si="2"/>
        <v>41.595418410775189</v>
      </c>
      <c r="H34" s="279">
        <v>44.822804239772019</v>
      </c>
      <c r="I34" s="296">
        <f t="shared" si="3"/>
        <v>44.822804239772019</v>
      </c>
      <c r="J34" s="313">
        <f>分析係数表!G37</f>
        <v>0.36884830758302428</v>
      </c>
      <c r="K34" s="314">
        <f t="shared" si="4"/>
        <v>16.532815484965113</v>
      </c>
      <c r="L34" s="315"/>
      <c r="M34" s="316"/>
      <c r="N34" s="317">
        <f>分析係数表!H37</f>
        <v>4.5622990798280361E-2</v>
      </c>
      <c r="O34" s="318">
        <f t="shared" si="9"/>
        <v>9.0135910957011927</v>
      </c>
      <c r="P34" s="313">
        <f>分析係数表!C37</f>
        <v>0.57178358697686016</v>
      </c>
      <c r="Q34" s="318">
        <f t="shared" si="10"/>
        <v>5.153823448242715</v>
      </c>
      <c r="R34" s="319">
        <v>6.9613897866918224</v>
      </c>
      <c r="S34" s="320">
        <f t="shared" si="5"/>
        <v>51.784194026463844</v>
      </c>
      <c r="T34" s="313">
        <f>分析係数表!F37</f>
        <v>0.64429400301330442</v>
      </c>
      <c r="U34" s="321">
        <f t="shared" si="6"/>
        <v>33.364245662128035</v>
      </c>
      <c r="V34" s="313">
        <f>分析係数表!D37</f>
        <v>7.2142948725191447E-2</v>
      </c>
      <c r="W34" s="322">
        <f t="shared" si="7"/>
        <v>4</v>
      </c>
      <c r="X34" s="313">
        <f>分析係数表!E37</f>
        <v>6.9101643267789628E-2</v>
      </c>
      <c r="Y34" s="323">
        <f t="shared" si="8"/>
        <v>4</v>
      </c>
    </row>
    <row r="35" spans="1:25">
      <c r="A35" s="227" t="s">
        <v>274</v>
      </c>
      <c r="B35" s="28" t="s">
        <v>331</v>
      </c>
      <c r="C35" s="344"/>
      <c r="D35" s="395"/>
      <c r="E35" s="320">
        <f>最終需要額2!H33</f>
        <v>4.7604675967064995</v>
      </c>
      <c r="F35" s="313">
        <f>分析係数表!C38</f>
        <v>0.42668283982472699</v>
      </c>
      <c r="G35" s="279">
        <f t="shared" si="2"/>
        <v>2.0312098330563222</v>
      </c>
      <c r="H35" s="279">
        <v>3.5695999559944207</v>
      </c>
      <c r="I35" s="296">
        <f t="shared" si="3"/>
        <v>3.5695999559944207</v>
      </c>
      <c r="J35" s="313">
        <f>分析係数表!G38</f>
        <v>0.18042179614021467</v>
      </c>
      <c r="K35" s="314">
        <f t="shared" si="4"/>
        <v>0.64403363556254467</v>
      </c>
      <c r="L35" s="315"/>
      <c r="M35" s="316"/>
      <c r="N35" s="317">
        <f>分析係数表!H38</f>
        <v>3.1385057501308801E-2</v>
      </c>
      <c r="O35" s="318">
        <f t="shared" si="9"/>
        <v>6.2006473026430751</v>
      </c>
      <c r="P35" s="313">
        <f>分析係数表!C38</f>
        <v>0.42668283982472699</v>
      </c>
      <c r="Q35" s="318">
        <f t="shared" si="10"/>
        <v>2.6457097998432806</v>
      </c>
      <c r="R35" s="319">
        <v>4.2396575606313087</v>
      </c>
      <c r="S35" s="320">
        <f t="shared" si="5"/>
        <v>7.8092575166257294</v>
      </c>
      <c r="T35" s="313">
        <f>分析係数表!F38</f>
        <v>0.52437100026299643</v>
      </c>
      <c r="U35" s="321">
        <f t="shared" si="6"/>
        <v>4.0949481753043573</v>
      </c>
      <c r="V35" s="313">
        <f>分析係数表!D38</f>
        <v>3.745569762927526E-2</v>
      </c>
      <c r="W35" s="322">
        <f t="shared" si="7"/>
        <v>0</v>
      </c>
      <c r="X35" s="313">
        <f>分析係数表!E38</f>
        <v>3.4218337111297577E-2</v>
      </c>
      <c r="Y35" s="323">
        <f t="shared" si="8"/>
        <v>0</v>
      </c>
    </row>
    <row r="36" spans="1:25">
      <c r="A36" s="227" t="s">
        <v>275</v>
      </c>
      <c r="B36" s="28" t="s">
        <v>20</v>
      </c>
      <c r="C36" s="344"/>
      <c r="D36" s="395" t="s">
        <v>55</v>
      </c>
      <c r="E36" s="320">
        <f>最終需要額2!H34</f>
        <v>0</v>
      </c>
      <c r="F36" s="313">
        <f>分析係数表!C39</f>
        <v>1</v>
      </c>
      <c r="G36" s="279">
        <f t="shared" si="2"/>
        <v>0</v>
      </c>
      <c r="H36" s="279">
        <v>0.21953595548843921</v>
      </c>
      <c r="I36" s="296">
        <f t="shared" si="3"/>
        <v>0.21953595548843921</v>
      </c>
      <c r="J36" s="313">
        <f>分析係数表!G39</f>
        <v>0.351753812215997</v>
      </c>
      <c r="K36" s="314">
        <f t="shared" si="4"/>
        <v>7.7222609261539926E-2</v>
      </c>
      <c r="L36" s="315"/>
      <c r="M36" s="316"/>
      <c r="N36" s="317">
        <f>分析係数表!H39</f>
        <v>2.6196741762610056E-3</v>
      </c>
      <c r="O36" s="318">
        <f t="shared" si="9"/>
        <v>0.51756080466505883</v>
      </c>
      <c r="P36" s="313">
        <f>分析係数表!C39</f>
        <v>1</v>
      </c>
      <c r="Q36" s="318">
        <f t="shared" si="10"/>
        <v>0.51756080466505883</v>
      </c>
      <c r="R36" s="319">
        <v>0.67333292807776413</v>
      </c>
      <c r="S36" s="320">
        <f t="shared" si="5"/>
        <v>0.89286888356620331</v>
      </c>
      <c r="T36" s="313">
        <f>分析係数表!F39</f>
        <v>0.70125652740175148</v>
      </c>
      <c r="U36" s="321">
        <f t="shared" si="6"/>
        <v>0.62613013271471452</v>
      </c>
      <c r="V36" s="313">
        <f>分析係数表!D39</f>
        <v>5.4632803645743147E-2</v>
      </c>
      <c r="W36" s="322">
        <f t="shared" si="7"/>
        <v>0</v>
      </c>
      <c r="X36" s="313">
        <f>分析係数表!E39</f>
        <v>5.4632803645743147E-2</v>
      </c>
      <c r="Y36" s="323">
        <f t="shared" si="8"/>
        <v>0</v>
      </c>
    </row>
    <row r="37" spans="1:25">
      <c r="A37" s="227" t="s">
        <v>276</v>
      </c>
      <c r="B37" s="28" t="s">
        <v>21</v>
      </c>
      <c r="C37" s="344"/>
      <c r="D37" s="395" t="s">
        <v>55</v>
      </c>
      <c r="E37" s="320">
        <f>最終需要額2!H35</f>
        <v>0</v>
      </c>
      <c r="F37" s="313">
        <f>分析係数表!C40</f>
        <v>0.86812466863195592</v>
      </c>
      <c r="G37" s="279">
        <f t="shared" si="2"/>
        <v>0</v>
      </c>
      <c r="H37" s="279">
        <v>8.2954175784272999E-2</v>
      </c>
      <c r="I37" s="296">
        <f t="shared" si="3"/>
        <v>8.2954175784272999E-2</v>
      </c>
      <c r="J37" s="313">
        <f>分析係数表!G40</f>
        <v>0.5308449982881025</v>
      </c>
      <c r="K37" s="314">
        <f t="shared" si="4"/>
        <v>4.4035809302193356E-2</v>
      </c>
      <c r="L37" s="315"/>
      <c r="M37" s="316"/>
      <c r="N37" s="317">
        <f>分析係数表!H40</f>
        <v>3.1726768564274997E-2</v>
      </c>
      <c r="O37" s="318">
        <f t="shared" si="9"/>
        <v>6.2681580848290332</v>
      </c>
      <c r="P37" s="313">
        <f>分析係数表!C40</f>
        <v>0.86812466863195592</v>
      </c>
      <c r="Q37" s="318">
        <f t="shared" si="10"/>
        <v>5.4415426603249202</v>
      </c>
      <c r="R37" s="319">
        <v>5.4891136447014928</v>
      </c>
      <c r="S37" s="320">
        <f t="shared" si="5"/>
        <v>5.5720678204857661</v>
      </c>
      <c r="T37" s="313">
        <f>分析係数表!F40</f>
        <v>0.72849135138041188</v>
      </c>
      <c r="U37" s="321">
        <f t="shared" si="6"/>
        <v>4.0592032165289824</v>
      </c>
      <c r="V37" s="313">
        <f>分析係数表!D40</f>
        <v>7.8167788596215718E-2</v>
      </c>
      <c r="W37" s="322">
        <f t="shared" si="7"/>
        <v>0</v>
      </c>
      <c r="X37" s="313">
        <f>分析係数表!E40</f>
        <v>7.1051953968348291E-2</v>
      </c>
      <c r="Y37" s="323">
        <f t="shared" si="8"/>
        <v>0</v>
      </c>
    </row>
    <row r="38" spans="1:25">
      <c r="A38" s="227" t="s">
        <v>277</v>
      </c>
      <c r="B38" s="340" t="s">
        <v>375</v>
      </c>
      <c r="C38" s="322">
        <f>最終需要額!D10</f>
        <v>500</v>
      </c>
      <c r="D38" s="395" t="s">
        <v>55</v>
      </c>
      <c r="E38" s="320">
        <f>最終需要額2!H36</f>
        <v>0</v>
      </c>
      <c r="F38" s="313">
        <f>分析係数表!C41</f>
        <v>0.9999434031873089</v>
      </c>
      <c r="G38" s="279">
        <f t="shared" si="2"/>
        <v>0</v>
      </c>
      <c r="H38" s="279">
        <v>9.3680653747476708E-2</v>
      </c>
      <c r="I38" s="296">
        <f t="shared" si="3"/>
        <v>500.09368065374747</v>
      </c>
      <c r="J38" s="313">
        <f>分析係数表!G41</f>
        <v>0.50163334603597476</v>
      </c>
      <c r="K38" s="314">
        <f t="shared" si="4"/>
        <v>250.86366635778555</v>
      </c>
      <c r="L38" s="315"/>
      <c r="M38" s="316"/>
      <c r="N38" s="317">
        <f>分析係数表!H41</f>
        <v>4.605647758626856E-2</v>
      </c>
      <c r="O38" s="318">
        <f t="shared" si="9"/>
        <v>9.0992337198244186</v>
      </c>
      <c r="P38" s="313">
        <f>分析係数表!C41</f>
        <v>0.9999434031873089</v>
      </c>
      <c r="Q38" s="318">
        <f t="shared" si="10"/>
        <v>9.0987187321979448</v>
      </c>
      <c r="R38" s="319">
        <v>9.269343737328585</v>
      </c>
      <c r="S38" s="320">
        <f t="shared" si="5"/>
        <v>509.36302439107607</v>
      </c>
      <c r="T38" s="313">
        <f>分析係数表!F41</f>
        <v>0.6065809667987323</v>
      </c>
      <c r="U38" s="321">
        <f t="shared" si="6"/>
        <v>308.96991578666518</v>
      </c>
      <c r="V38" s="313">
        <f>分析係数表!D41</f>
        <v>0.10372147914479408</v>
      </c>
      <c r="W38" s="322">
        <f t="shared" si="7"/>
        <v>53</v>
      </c>
      <c r="X38" s="313">
        <f>分析係数表!E41</f>
        <v>9.872112035903656E-2</v>
      </c>
      <c r="Y38" s="323">
        <f t="shared" si="8"/>
        <v>50</v>
      </c>
    </row>
    <row r="39" spans="1:25">
      <c r="A39" s="227" t="s">
        <v>282</v>
      </c>
      <c r="B39" s="491" t="s">
        <v>413</v>
      </c>
      <c r="C39" s="344"/>
      <c r="D39" s="395" t="s">
        <v>55</v>
      </c>
      <c r="E39" s="320">
        <f>最終需要額2!H37</f>
        <v>0</v>
      </c>
      <c r="F39" s="313">
        <f>分析係数表!C42</f>
        <v>0.93692850875802069</v>
      </c>
      <c r="G39" s="279">
        <f t="shared" si="2"/>
        <v>0</v>
      </c>
      <c r="H39" s="279">
        <v>0.27743723783435653</v>
      </c>
      <c r="I39" s="296">
        <f t="shared" si="3"/>
        <v>0.27743723783435653</v>
      </c>
      <c r="J39" s="313">
        <f>分析係数表!G42</f>
        <v>0.49922072097325781</v>
      </c>
      <c r="K39" s="314">
        <f t="shared" si="4"/>
        <v>0.13850241789649667</v>
      </c>
      <c r="L39" s="315"/>
      <c r="M39" s="316"/>
      <c r="N39" s="317">
        <f>分析係数表!H42</f>
        <v>1.1809361738003208E-2</v>
      </c>
      <c r="O39" s="318">
        <f>$M$44*N39</f>
        <v>2.3331385326801555</v>
      </c>
      <c r="P39" s="313">
        <f>分析係数表!C42</f>
        <v>0.93692850875802069</v>
      </c>
      <c r="Q39" s="318">
        <f t="shared" si="10"/>
        <v>2.1859840061498947</v>
      </c>
      <c r="R39" s="319">
        <v>2.3885445767991373</v>
      </c>
      <c r="S39" s="320">
        <f t="shared" si="5"/>
        <v>2.6659818146334939</v>
      </c>
      <c r="T39" s="313">
        <f>分析係数表!F42</f>
        <v>0.57339238661209846</v>
      </c>
      <c r="U39" s="321">
        <f t="shared" si="6"/>
        <v>1.5286536753571522</v>
      </c>
      <c r="V39" s="313">
        <f>分析係数表!D42</f>
        <v>0.13686157986208444</v>
      </c>
      <c r="W39" s="322">
        <f t="shared" si="7"/>
        <v>0</v>
      </c>
      <c r="X39" s="313">
        <f>分析係数表!E42</f>
        <v>0.12798116275158378</v>
      </c>
      <c r="Y39" s="323">
        <f t="shared" si="8"/>
        <v>0</v>
      </c>
    </row>
    <row r="40" spans="1:25">
      <c r="A40" s="227" t="s">
        <v>332</v>
      </c>
      <c r="B40" s="28" t="s">
        <v>22</v>
      </c>
      <c r="C40" s="344"/>
      <c r="D40" s="395" t="s">
        <v>55</v>
      </c>
      <c r="E40" s="320">
        <f>最終需要額2!H38</f>
        <v>16</v>
      </c>
      <c r="F40" s="313">
        <f>分析係数表!C43</f>
        <v>0.64668770435795053</v>
      </c>
      <c r="G40" s="279">
        <f t="shared" si="2"/>
        <v>10.347003269727209</v>
      </c>
      <c r="H40" s="279">
        <v>18.337336158767148</v>
      </c>
      <c r="I40" s="296">
        <f t="shared" si="3"/>
        <v>18.337336158767148</v>
      </c>
      <c r="J40" s="313">
        <f>分析係数表!G43</f>
        <v>0.34525361813281841</v>
      </c>
      <c r="K40" s="314">
        <f t="shared" si="4"/>
        <v>6.331031655732116</v>
      </c>
      <c r="L40" s="315"/>
      <c r="M40" s="316"/>
      <c r="N40" s="317">
        <f>分析係数表!H43</f>
        <v>1.6687581740348217E-2</v>
      </c>
      <c r="O40" s="318">
        <f t="shared" si="9"/>
        <v>3.2969131473348741</v>
      </c>
      <c r="P40" s="313">
        <f>分析係数表!C43</f>
        <v>0.64668770435795053</v>
      </c>
      <c r="Q40" s="318">
        <f>O40*P40</f>
        <v>2.1320731947175351</v>
      </c>
      <c r="R40" s="319">
        <v>8.5929101992387764</v>
      </c>
      <c r="S40" s="320">
        <f t="shared" si="5"/>
        <v>26.930246358005924</v>
      </c>
      <c r="T40" s="313">
        <f>分析係数表!F43</f>
        <v>0.5971160790993254</v>
      </c>
      <c r="U40" s="321">
        <f t="shared" si="6"/>
        <v>16.080483114471384</v>
      </c>
      <c r="V40" s="313">
        <f>分析係数表!D43</f>
        <v>0.11965406207615147</v>
      </c>
      <c r="W40" s="322">
        <f t="shared" si="7"/>
        <v>3</v>
      </c>
      <c r="X40" s="313">
        <f>分析係数表!E43</f>
        <v>0.10089499703022012</v>
      </c>
      <c r="Y40" s="323">
        <f t="shared" si="8"/>
        <v>3</v>
      </c>
    </row>
    <row r="41" spans="1:25">
      <c r="A41" s="227" t="s">
        <v>333</v>
      </c>
      <c r="B41" s="28" t="s">
        <v>23</v>
      </c>
      <c r="C41" s="344"/>
      <c r="D41" s="395" t="s">
        <v>55</v>
      </c>
      <c r="E41" s="320">
        <f>最終需要額2!H39</f>
        <v>7.9998042601158268</v>
      </c>
      <c r="F41" s="313">
        <f>分析係数表!C44</f>
        <v>0.69156580457188765</v>
      </c>
      <c r="G41" s="279">
        <f t="shared" si="2"/>
        <v>5.5323910695646159</v>
      </c>
      <c r="H41" s="279">
        <v>5.677532547597882</v>
      </c>
      <c r="I41" s="296">
        <f t="shared" si="3"/>
        <v>5.677532547597882</v>
      </c>
      <c r="J41" s="313">
        <f>分析係数表!G44</f>
        <v>0.27271905819722003</v>
      </c>
      <c r="K41" s="314">
        <f t="shared" si="4"/>
        <v>1.5483713292649577</v>
      </c>
      <c r="L41" s="315"/>
      <c r="M41" s="316"/>
      <c r="N41" s="317">
        <f>分析係数表!H44</f>
        <v>0.15674397651271663</v>
      </c>
      <c r="O41" s="318">
        <f t="shared" si="9"/>
        <v>30.967415469243466</v>
      </c>
      <c r="P41" s="313">
        <f>分析係数表!C44</f>
        <v>0.69156580457188765</v>
      </c>
      <c r="Q41" s="318">
        <f>O41*P41</f>
        <v>21.416005594499278</v>
      </c>
      <c r="R41" s="319">
        <v>21.823527429683349</v>
      </c>
      <c r="S41" s="320">
        <f t="shared" si="5"/>
        <v>27.50105997728123</v>
      </c>
      <c r="T41" s="313">
        <f>分析係数表!F44</f>
        <v>0.50862281906626206</v>
      </c>
      <c r="U41" s="321">
        <f t="shared" si="6"/>
        <v>13.987666652955133</v>
      </c>
      <c r="V41" s="313">
        <f>分析係数表!D44</f>
        <v>0.14406819380410243</v>
      </c>
      <c r="W41" s="322">
        <f t="shared" si="7"/>
        <v>4</v>
      </c>
      <c r="X41" s="313">
        <f>分析係数表!E44</f>
        <v>0.11993705213297758</v>
      </c>
      <c r="Y41" s="323">
        <f t="shared" si="8"/>
        <v>3</v>
      </c>
    </row>
    <row r="42" spans="1:25">
      <c r="A42" s="227" t="s">
        <v>334</v>
      </c>
      <c r="B42" s="28" t="s">
        <v>376</v>
      </c>
      <c r="C42" s="344"/>
      <c r="D42" s="395" t="s">
        <v>55</v>
      </c>
      <c r="E42" s="320">
        <f>最終需要額2!H40</f>
        <v>0</v>
      </c>
      <c r="F42" s="313">
        <f>分析係数表!C45</f>
        <v>1</v>
      </c>
      <c r="G42" s="279">
        <f t="shared" si="2"/>
        <v>0</v>
      </c>
      <c r="H42" s="279">
        <v>0.22091135552303034</v>
      </c>
      <c r="I42" s="296">
        <f t="shared" si="3"/>
        <v>0.22091135552303034</v>
      </c>
      <c r="J42" s="313">
        <f>分析係数表!G45</f>
        <v>0</v>
      </c>
      <c r="K42" s="314">
        <f t="shared" si="4"/>
        <v>0</v>
      </c>
      <c r="L42" s="315"/>
      <c r="M42" s="316"/>
      <c r="N42" s="317">
        <f>分析係数表!H45</f>
        <v>0</v>
      </c>
      <c r="O42" s="318">
        <f t="shared" si="9"/>
        <v>0</v>
      </c>
      <c r="P42" s="313">
        <f>分析係数表!C45</f>
        <v>1</v>
      </c>
      <c r="Q42" s="318">
        <f>O42*P42</f>
        <v>0</v>
      </c>
      <c r="R42" s="319">
        <v>0.24155672963908723</v>
      </c>
      <c r="S42" s="320">
        <f t="shared" si="5"/>
        <v>0.46246808516211757</v>
      </c>
      <c r="T42" s="313">
        <f>分析係数表!F45</f>
        <v>0</v>
      </c>
      <c r="U42" s="321">
        <f t="shared" si="6"/>
        <v>0</v>
      </c>
      <c r="V42" s="313">
        <f>分析係数表!D45</f>
        <v>0</v>
      </c>
      <c r="W42" s="322">
        <f t="shared" si="7"/>
        <v>0</v>
      </c>
      <c r="X42" s="313">
        <f>分析係数表!E45</f>
        <v>0</v>
      </c>
      <c r="Y42" s="323">
        <f t="shared" si="8"/>
        <v>0</v>
      </c>
    </row>
    <row r="43" spans="1:25">
      <c r="A43" s="227" t="s">
        <v>335</v>
      </c>
      <c r="B43" s="28" t="s">
        <v>377</v>
      </c>
      <c r="C43" s="344"/>
      <c r="D43" s="395" t="s">
        <v>55</v>
      </c>
      <c r="E43" s="320">
        <f>最終需要額2!H41</f>
        <v>0</v>
      </c>
      <c r="F43" s="313">
        <f>分析係数表!C46</f>
        <v>0.99300149364803736</v>
      </c>
      <c r="G43" s="279">
        <f t="shared" si="2"/>
        <v>0</v>
      </c>
      <c r="H43" s="279">
        <v>0.89024813507836964</v>
      </c>
      <c r="I43" s="296">
        <f t="shared" si="3"/>
        <v>0.89024813507836964</v>
      </c>
      <c r="J43" s="313">
        <f>分析係数表!G46</f>
        <v>1.2662527198429125E-2</v>
      </c>
      <c r="K43" s="314">
        <f t="shared" si="4"/>
        <v>1.1272791223780661E-2</v>
      </c>
      <c r="L43" s="315"/>
      <c r="M43" s="316"/>
      <c r="N43" s="317">
        <f>分析係数表!H46</f>
        <v>3.642815848522589E-5</v>
      </c>
      <c r="O43" s="318">
        <f t="shared" si="9"/>
        <v>7.1969969353170979E-3</v>
      </c>
      <c r="P43" s="313">
        <f>分析係数表!C46</f>
        <v>0.99300149364803736</v>
      </c>
      <c r="Q43" s="318">
        <f>O43*P43</f>
        <v>7.1466287065502258E-3</v>
      </c>
      <c r="R43" s="319">
        <v>0.63167713032164841</v>
      </c>
      <c r="S43" s="320">
        <f t="shared" si="5"/>
        <v>1.5219252654000179</v>
      </c>
      <c r="T43" s="313">
        <f>分析係数表!F46</f>
        <v>0.42786180544499286</v>
      </c>
      <c r="U43" s="321">
        <f t="shared" si="6"/>
        <v>0.65117369180640161</v>
      </c>
      <c r="V43" s="313">
        <f>分析係数表!D46</f>
        <v>2.303242583452741E-3</v>
      </c>
      <c r="W43" s="322">
        <f t="shared" si="7"/>
        <v>0</v>
      </c>
      <c r="X43" s="313">
        <f>分析係数表!E46</f>
        <v>2.2926285623308391E-3</v>
      </c>
      <c r="Y43" s="323">
        <f t="shared" si="8"/>
        <v>0</v>
      </c>
    </row>
    <row r="44" spans="1:25">
      <c r="B44" s="15" t="s">
        <v>24</v>
      </c>
      <c r="C44" s="345">
        <f>SUM(C5:C43)</f>
        <v>500</v>
      </c>
      <c r="D44" s="396" t="s">
        <v>178</v>
      </c>
      <c r="E44" s="282">
        <f>SUM(E5:E43)</f>
        <v>223</v>
      </c>
      <c r="F44" s="327">
        <f>分析係数表!C47</f>
        <v>0.58532523599566522</v>
      </c>
      <c r="G44" s="282">
        <f>SUM(G5:G43)</f>
        <v>129.1888973071209</v>
      </c>
      <c r="H44" s="282">
        <f>SUM(H5:H43)</f>
        <v>161.46494641845808</v>
      </c>
      <c r="I44" s="299">
        <f>SUM(I5:I43)</f>
        <v>661.46494641845811</v>
      </c>
      <c r="J44" s="327">
        <f>分析係数表!G47</f>
        <v>0.25475569279079324</v>
      </c>
      <c r="K44" s="328">
        <f>SUM(K5:K43)</f>
        <v>289.68747993021924</v>
      </c>
      <c r="L44" s="329">
        <f>最終需要額!F87</f>
        <v>0.68200000000000005</v>
      </c>
      <c r="M44" s="282">
        <f>K44*L44</f>
        <v>197.56686131240954</v>
      </c>
      <c r="N44" s="330">
        <f>分析係数表!H47</f>
        <v>1</v>
      </c>
      <c r="O44" s="331">
        <f>SUM(O5:O43)</f>
        <v>197.56686131240949</v>
      </c>
      <c r="P44" s="327">
        <f>分析係数表!C47</f>
        <v>0.58532523599566522</v>
      </c>
      <c r="Q44" s="331">
        <f>SUM(Q5:Q43)</f>
        <v>128.29256149598584</v>
      </c>
      <c r="R44" s="282">
        <f>SUM(R5:R43)</f>
        <v>157.52418563751951</v>
      </c>
      <c r="S44" s="332">
        <f>SUM(S5:S43)</f>
        <v>818.98913205597739</v>
      </c>
      <c r="T44" s="327">
        <f>分析係数表!F47</f>
        <v>0.5063294671067512</v>
      </c>
      <c r="U44" s="333">
        <f>SUM(U5:U43)</f>
        <v>502.57688076185656</v>
      </c>
      <c r="V44" s="334">
        <f>分析係数表!D47</f>
        <v>6.4581730562403572E-2</v>
      </c>
      <c r="W44" s="335">
        <f>SUM(W5:W43)</f>
        <v>71</v>
      </c>
      <c r="X44" s="327">
        <f>分析係数表!E47</f>
        <v>5.7136770824146227E-2</v>
      </c>
      <c r="Y44" s="336">
        <f>SUM(Y5:Y43)</f>
        <v>66</v>
      </c>
    </row>
    <row r="45" spans="1:25">
      <c r="B45" s="15" t="s">
        <v>236</v>
      </c>
      <c r="C45" s="329" t="s">
        <v>237</v>
      </c>
      <c r="D45" s="329"/>
      <c r="E45" s="329" t="s">
        <v>318</v>
      </c>
      <c r="F45" s="329" t="s">
        <v>238</v>
      </c>
      <c r="G45" s="329"/>
      <c r="H45" s="329" t="s">
        <v>187</v>
      </c>
      <c r="I45" s="329"/>
      <c r="J45" s="329" t="s">
        <v>238</v>
      </c>
      <c r="K45" s="329"/>
      <c r="L45" s="329" t="s">
        <v>237</v>
      </c>
      <c r="M45" s="329"/>
      <c r="N45" s="329" t="s">
        <v>238</v>
      </c>
      <c r="O45" s="329"/>
      <c r="P45" s="329" t="s">
        <v>238</v>
      </c>
      <c r="Q45" s="329"/>
      <c r="R45" s="329"/>
      <c r="S45" s="329" t="s">
        <v>187</v>
      </c>
      <c r="T45" s="329" t="s">
        <v>238</v>
      </c>
      <c r="U45" s="329"/>
      <c r="V45" s="329" t="s">
        <v>238</v>
      </c>
      <c r="W45" s="329"/>
      <c r="X45" s="329" t="s">
        <v>238</v>
      </c>
      <c r="Y45" s="297"/>
    </row>
    <row r="46" spans="1:25">
      <c r="B46" s="227" t="s">
        <v>30</v>
      </c>
    </row>
  </sheetData>
  <mergeCells count="1">
    <mergeCell ref="G1:J1"/>
  </mergeCells>
  <phoneticPr fontId="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pageSetUpPr fitToPage="1"/>
  </sheetPr>
  <dimension ref="A1:BH116"/>
  <sheetViews>
    <sheetView workbookViewId="0">
      <pane xSplit="2" ySplit="4" topLeftCell="C5" activePane="bottomRight" state="frozen"/>
      <selection activeCell="J3" sqref="J3"/>
      <selection pane="topRight" activeCell="J3" sqref="J3"/>
      <selection pane="bottomLeft" activeCell="J3" sqref="J3"/>
      <selection pane="bottomRight" activeCell="B4" sqref="B4"/>
    </sheetView>
  </sheetViews>
  <sheetFormatPr defaultRowHeight="12"/>
  <cols>
    <col min="1" max="1" width="3.625" style="54" customWidth="1"/>
    <col min="2" max="2" width="24.75" style="227" bestFit="1" customWidth="1"/>
    <col min="3" max="55" width="9.125" style="227" customWidth="1"/>
    <col min="56" max="56" width="11.375" style="227" customWidth="1"/>
    <col min="57" max="57" width="11.625" style="227" customWidth="1"/>
    <col min="58" max="58" width="10.75" style="227" customWidth="1"/>
    <col min="59" max="60" width="9.125" style="227" customWidth="1"/>
    <col min="61" max="16384" width="9" style="227"/>
  </cols>
  <sheetData>
    <row r="1" spans="1:60" ht="13.5">
      <c r="A1" s="220" t="s">
        <v>408</v>
      </c>
      <c r="E1" s="227" t="s">
        <v>409</v>
      </c>
      <c r="G1" s="227" t="s">
        <v>341</v>
      </c>
    </row>
    <row r="2" spans="1:60">
      <c r="A2" s="54" t="s">
        <v>351</v>
      </c>
      <c r="BG2" s="227" t="s">
        <v>251</v>
      </c>
      <c r="BH2" s="429"/>
    </row>
    <row r="3" spans="1:60">
      <c r="A3" s="430" t="s">
        <v>252</v>
      </c>
      <c r="B3" s="431"/>
      <c r="C3" s="222" t="s">
        <v>352</v>
      </c>
      <c r="D3" s="222" t="s">
        <v>353</v>
      </c>
      <c r="E3" s="222" t="s">
        <v>354</v>
      </c>
      <c r="F3" s="222" t="s">
        <v>355</v>
      </c>
      <c r="G3" s="222" t="s">
        <v>356</v>
      </c>
      <c r="H3" s="222" t="s">
        <v>357</v>
      </c>
      <c r="I3" s="222" t="s">
        <v>358</v>
      </c>
      <c r="J3" s="222" t="s">
        <v>359</v>
      </c>
      <c r="K3" s="222" t="s">
        <v>360</v>
      </c>
      <c r="L3" s="222" t="s">
        <v>253</v>
      </c>
      <c r="M3" s="222" t="s">
        <v>254</v>
      </c>
      <c r="N3" s="222" t="s">
        <v>255</v>
      </c>
      <c r="O3" s="222" t="s">
        <v>256</v>
      </c>
      <c r="P3" s="222" t="s">
        <v>257</v>
      </c>
      <c r="Q3" s="222" t="s">
        <v>258</v>
      </c>
      <c r="R3" s="222" t="s">
        <v>259</v>
      </c>
      <c r="S3" s="222" t="s">
        <v>260</v>
      </c>
      <c r="T3" s="222" t="s">
        <v>261</v>
      </c>
      <c r="U3" s="222" t="s">
        <v>262</v>
      </c>
      <c r="V3" s="222" t="s">
        <v>263</v>
      </c>
      <c r="W3" s="222" t="s">
        <v>264</v>
      </c>
      <c r="X3" s="222" t="s">
        <v>265</v>
      </c>
      <c r="Y3" s="222" t="s">
        <v>266</v>
      </c>
      <c r="Z3" s="222" t="s">
        <v>267</v>
      </c>
      <c r="AA3" s="222" t="s">
        <v>268</v>
      </c>
      <c r="AB3" s="222" t="s">
        <v>269</v>
      </c>
      <c r="AC3" s="222" t="s">
        <v>270</v>
      </c>
      <c r="AD3" s="222" t="s">
        <v>271</v>
      </c>
      <c r="AE3" s="222" t="s">
        <v>272</v>
      </c>
      <c r="AF3" s="222" t="s">
        <v>273</v>
      </c>
      <c r="AG3" s="222" t="s">
        <v>274</v>
      </c>
      <c r="AH3" s="222" t="s">
        <v>275</v>
      </c>
      <c r="AI3" s="222" t="s">
        <v>276</v>
      </c>
      <c r="AJ3" s="222" t="s">
        <v>277</v>
      </c>
      <c r="AK3" s="222" t="s">
        <v>282</v>
      </c>
      <c r="AL3" s="222" t="s">
        <v>332</v>
      </c>
      <c r="AM3" s="222">
        <v>37</v>
      </c>
      <c r="AN3" s="222">
        <v>38</v>
      </c>
      <c r="AO3" s="222">
        <v>39</v>
      </c>
      <c r="AP3" s="233">
        <v>40</v>
      </c>
      <c r="AQ3" s="222">
        <v>41</v>
      </c>
      <c r="AR3" s="222">
        <v>42</v>
      </c>
      <c r="AS3" s="222">
        <v>43</v>
      </c>
      <c r="AT3" s="222">
        <v>44</v>
      </c>
      <c r="AU3" s="222">
        <v>45</v>
      </c>
      <c r="AV3" s="222">
        <v>46</v>
      </c>
      <c r="AW3" s="222">
        <v>47</v>
      </c>
      <c r="AX3" s="222">
        <v>48</v>
      </c>
      <c r="AY3" s="222">
        <v>49</v>
      </c>
      <c r="AZ3" s="432">
        <v>50</v>
      </c>
      <c r="BA3" s="432">
        <v>51</v>
      </c>
      <c r="BB3" s="222">
        <v>52</v>
      </c>
      <c r="BC3" s="222">
        <v>53</v>
      </c>
      <c r="BD3" s="222">
        <v>54</v>
      </c>
      <c r="BE3" s="222">
        <v>55</v>
      </c>
      <c r="BF3" s="222">
        <v>56</v>
      </c>
      <c r="BG3" s="222">
        <v>57</v>
      </c>
      <c r="BH3" s="233">
        <v>58</v>
      </c>
    </row>
    <row r="4" spans="1:60" ht="33" customHeight="1">
      <c r="A4" s="433"/>
      <c r="B4" s="434" t="s">
        <v>368</v>
      </c>
      <c r="C4" s="435" t="s">
        <v>369</v>
      </c>
      <c r="D4" s="435" t="s">
        <v>370</v>
      </c>
      <c r="E4" s="435" t="s">
        <v>371</v>
      </c>
      <c r="F4" s="435" t="s">
        <v>7</v>
      </c>
      <c r="G4" s="435" t="s">
        <v>330</v>
      </c>
      <c r="H4" s="435" t="s">
        <v>8</v>
      </c>
      <c r="I4" s="435" t="s">
        <v>361</v>
      </c>
      <c r="J4" s="435" t="s">
        <v>9</v>
      </c>
      <c r="K4" s="435" t="s">
        <v>10</v>
      </c>
      <c r="L4" s="435" t="s">
        <v>410</v>
      </c>
      <c r="M4" s="435" t="s">
        <v>11</v>
      </c>
      <c r="N4" s="435" t="s">
        <v>12</v>
      </c>
      <c r="O4" s="435" t="s">
        <v>13</v>
      </c>
      <c r="P4" s="435" t="s">
        <v>14</v>
      </c>
      <c r="Q4" s="435" t="s">
        <v>362</v>
      </c>
      <c r="R4" s="435" t="s">
        <v>363</v>
      </c>
      <c r="S4" s="435" t="s">
        <v>364</v>
      </c>
      <c r="T4" s="435" t="s">
        <v>372</v>
      </c>
      <c r="U4" s="435" t="s">
        <v>15</v>
      </c>
      <c r="V4" s="435" t="s">
        <v>411</v>
      </c>
      <c r="W4" s="435" t="s">
        <v>307</v>
      </c>
      <c r="X4" s="435" t="s">
        <v>16</v>
      </c>
      <c r="Y4" s="435" t="s">
        <v>17</v>
      </c>
      <c r="Z4" s="435" t="s">
        <v>308</v>
      </c>
      <c r="AA4" s="435" t="s">
        <v>365</v>
      </c>
      <c r="AB4" s="435" t="s">
        <v>373</v>
      </c>
      <c r="AC4" s="435" t="s">
        <v>374</v>
      </c>
      <c r="AD4" s="435" t="s">
        <v>18</v>
      </c>
      <c r="AE4" s="435" t="s">
        <v>19</v>
      </c>
      <c r="AF4" s="435" t="s">
        <v>412</v>
      </c>
      <c r="AG4" s="435" t="s">
        <v>331</v>
      </c>
      <c r="AH4" s="435" t="s">
        <v>20</v>
      </c>
      <c r="AI4" s="435" t="s">
        <v>21</v>
      </c>
      <c r="AJ4" s="435" t="s">
        <v>375</v>
      </c>
      <c r="AK4" s="435" t="s">
        <v>413</v>
      </c>
      <c r="AL4" s="435" t="s">
        <v>22</v>
      </c>
      <c r="AM4" s="435" t="s">
        <v>414</v>
      </c>
      <c r="AN4" s="435" t="s">
        <v>376</v>
      </c>
      <c r="AO4" s="435" t="s">
        <v>377</v>
      </c>
      <c r="AP4" s="226" t="s">
        <v>278</v>
      </c>
      <c r="AQ4" s="435" t="s">
        <v>31</v>
      </c>
      <c r="AR4" s="435" t="s">
        <v>32</v>
      </c>
      <c r="AS4" s="435" t="s">
        <v>33</v>
      </c>
      <c r="AT4" s="435" t="s">
        <v>415</v>
      </c>
      <c r="AU4" s="435" t="s">
        <v>416</v>
      </c>
      <c r="AV4" s="435" t="s">
        <v>34</v>
      </c>
      <c r="AW4" s="435" t="s">
        <v>417</v>
      </c>
      <c r="AX4" s="435" t="s">
        <v>418</v>
      </c>
      <c r="AY4" s="435" t="s">
        <v>35</v>
      </c>
      <c r="AZ4" s="435" t="s">
        <v>36</v>
      </c>
      <c r="BA4" s="435" t="s">
        <v>419</v>
      </c>
      <c r="BB4" s="435" t="s">
        <v>37</v>
      </c>
      <c r="BC4" s="435" t="s">
        <v>38</v>
      </c>
      <c r="BD4" s="435" t="s">
        <v>279</v>
      </c>
      <c r="BE4" s="435" t="s">
        <v>280</v>
      </c>
      <c r="BF4" s="435" t="s">
        <v>281</v>
      </c>
      <c r="BG4" s="435" t="s">
        <v>39</v>
      </c>
      <c r="BH4" s="226" t="s">
        <v>420</v>
      </c>
    </row>
    <row r="5" spans="1:60">
      <c r="A5" s="250" t="s">
        <v>352</v>
      </c>
      <c r="B5" s="245" t="s">
        <v>369</v>
      </c>
      <c r="C5" s="436">
        <v>24146</v>
      </c>
      <c r="D5" s="436">
        <v>11</v>
      </c>
      <c r="E5" s="436">
        <v>0</v>
      </c>
      <c r="F5" s="436">
        <v>0</v>
      </c>
      <c r="G5" s="436">
        <v>322440</v>
      </c>
      <c r="H5" s="436">
        <v>685</v>
      </c>
      <c r="I5" s="436">
        <v>72</v>
      </c>
      <c r="J5" s="436">
        <v>1770</v>
      </c>
      <c r="K5" s="436">
        <v>0</v>
      </c>
      <c r="L5" s="436">
        <v>2962</v>
      </c>
      <c r="M5" s="436">
        <v>11</v>
      </c>
      <c r="N5" s="436">
        <v>0</v>
      </c>
      <c r="O5" s="436">
        <v>1</v>
      </c>
      <c r="P5" s="436">
        <v>0</v>
      </c>
      <c r="Q5" s="436">
        <v>0</v>
      </c>
      <c r="R5" s="436">
        <v>0</v>
      </c>
      <c r="S5" s="436">
        <v>0</v>
      </c>
      <c r="T5" s="436">
        <v>0</v>
      </c>
      <c r="U5" s="436">
        <v>0</v>
      </c>
      <c r="V5" s="436">
        <v>0</v>
      </c>
      <c r="W5" s="436">
        <v>0</v>
      </c>
      <c r="X5" s="436">
        <v>2075</v>
      </c>
      <c r="Y5" s="436">
        <v>1861</v>
      </c>
      <c r="Z5" s="436">
        <v>0</v>
      </c>
      <c r="AA5" s="436">
        <v>0</v>
      </c>
      <c r="AB5" s="436">
        <v>0</v>
      </c>
      <c r="AC5" s="436">
        <v>446</v>
      </c>
      <c r="AD5" s="436">
        <v>0</v>
      </c>
      <c r="AE5" s="436">
        <v>7</v>
      </c>
      <c r="AF5" s="436">
        <v>36</v>
      </c>
      <c r="AG5" s="436">
        <v>0</v>
      </c>
      <c r="AH5" s="436">
        <v>33</v>
      </c>
      <c r="AI5" s="436">
        <v>3357</v>
      </c>
      <c r="AJ5" s="436">
        <v>6386</v>
      </c>
      <c r="AK5" s="436">
        <v>397</v>
      </c>
      <c r="AL5" s="436">
        <v>19</v>
      </c>
      <c r="AM5" s="436">
        <v>42524</v>
      </c>
      <c r="AN5" s="436">
        <v>0</v>
      </c>
      <c r="AO5" s="436">
        <v>0</v>
      </c>
      <c r="AP5" s="437">
        <v>409239</v>
      </c>
      <c r="AQ5" s="436">
        <v>1843</v>
      </c>
      <c r="AR5" s="436">
        <v>132655</v>
      </c>
      <c r="AS5" s="436">
        <v>0</v>
      </c>
      <c r="AT5" s="436">
        <v>0</v>
      </c>
      <c r="AU5" s="436">
        <v>7993</v>
      </c>
      <c r="AV5" s="436">
        <v>-4</v>
      </c>
      <c r="AW5" s="436">
        <v>142487</v>
      </c>
      <c r="AX5" s="436">
        <v>551726</v>
      </c>
      <c r="AY5" s="436">
        <v>335</v>
      </c>
      <c r="AZ5" s="436">
        <v>96751</v>
      </c>
      <c r="BA5" s="436">
        <v>97086</v>
      </c>
      <c r="BB5" s="436">
        <v>239573</v>
      </c>
      <c r="BC5" s="436">
        <v>648812</v>
      </c>
      <c r="BD5" s="436">
        <v>-145778</v>
      </c>
      <c r="BE5" s="436">
        <v>-312219</v>
      </c>
      <c r="BF5" s="436">
        <v>-457997</v>
      </c>
      <c r="BG5" s="436">
        <v>-218424</v>
      </c>
      <c r="BH5" s="437">
        <v>190815</v>
      </c>
    </row>
    <row r="6" spans="1:60">
      <c r="A6" s="262" t="s">
        <v>353</v>
      </c>
      <c r="B6" s="245" t="s">
        <v>370</v>
      </c>
      <c r="C6" s="436">
        <v>29</v>
      </c>
      <c r="D6" s="436">
        <v>1098</v>
      </c>
      <c r="E6" s="436">
        <v>9</v>
      </c>
      <c r="F6" s="436">
        <v>0</v>
      </c>
      <c r="G6" s="436">
        <v>862</v>
      </c>
      <c r="H6" s="436">
        <v>0</v>
      </c>
      <c r="I6" s="436">
        <v>5854</v>
      </c>
      <c r="J6" s="436">
        <v>333</v>
      </c>
      <c r="K6" s="436">
        <v>0</v>
      </c>
      <c r="L6" s="436">
        <v>0</v>
      </c>
      <c r="M6" s="436">
        <v>0</v>
      </c>
      <c r="N6" s="436">
        <v>0</v>
      </c>
      <c r="O6" s="436">
        <v>0</v>
      </c>
      <c r="P6" s="436">
        <v>0</v>
      </c>
      <c r="Q6" s="436">
        <v>0</v>
      </c>
      <c r="R6" s="436">
        <v>0</v>
      </c>
      <c r="S6" s="436">
        <v>0</v>
      </c>
      <c r="T6" s="436">
        <v>0</v>
      </c>
      <c r="U6" s="436">
        <v>0</v>
      </c>
      <c r="V6" s="436">
        <v>0</v>
      </c>
      <c r="W6" s="436">
        <v>3</v>
      </c>
      <c r="X6" s="436">
        <v>367</v>
      </c>
      <c r="Y6" s="436">
        <v>55</v>
      </c>
      <c r="Z6" s="436">
        <v>0</v>
      </c>
      <c r="AA6" s="436">
        <v>0</v>
      </c>
      <c r="AB6" s="436">
        <v>0</v>
      </c>
      <c r="AC6" s="436">
        <v>0</v>
      </c>
      <c r="AD6" s="436">
        <v>0</v>
      </c>
      <c r="AE6" s="436">
        <v>0</v>
      </c>
      <c r="AF6" s="436">
        <v>0</v>
      </c>
      <c r="AG6" s="436">
        <v>0</v>
      </c>
      <c r="AH6" s="436">
        <v>4</v>
      </c>
      <c r="AI6" s="436">
        <v>78</v>
      </c>
      <c r="AJ6" s="436">
        <v>168</v>
      </c>
      <c r="AK6" s="436">
        <v>0</v>
      </c>
      <c r="AL6" s="436">
        <v>0</v>
      </c>
      <c r="AM6" s="436">
        <v>2580</v>
      </c>
      <c r="AN6" s="436">
        <v>0</v>
      </c>
      <c r="AO6" s="436">
        <v>0</v>
      </c>
      <c r="AP6" s="437">
        <v>11440</v>
      </c>
      <c r="AQ6" s="436">
        <v>114</v>
      </c>
      <c r="AR6" s="436">
        <v>6841</v>
      </c>
      <c r="AS6" s="436">
        <v>0</v>
      </c>
      <c r="AT6" s="436">
        <v>0</v>
      </c>
      <c r="AU6" s="436">
        <v>0</v>
      </c>
      <c r="AV6" s="436">
        <v>5155</v>
      </c>
      <c r="AW6" s="436">
        <v>12110</v>
      </c>
      <c r="AX6" s="436">
        <v>23550</v>
      </c>
      <c r="AY6" s="436">
        <v>101</v>
      </c>
      <c r="AZ6" s="436">
        <v>1045</v>
      </c>
      <c r="BA6" s="436">
        <v>1146</v>
      </c>
      <c r="BB6" s="436">
        <v>13256</v>
      </c>
      <c r="BC6" s="436">
        <v>24696</v>
      </c>
      <c r="BD6" s="436">
        <v>-3590</v>
      </c>
      <c r="BE6" s="436">
        <v>-10310</v>
      </c>
      <c r="BF6" s="436">
        <v>-13900</v>
      </c>
      <c r="BG6" s="436">
        <v>-644</v>
      </c>
      <c r="BH6" s="437">
        <v>10796</v>
      </c>
    </row>
    <row r="7" spans="1:60">
      <c r="A7" s="262" t="s">
        <v>354</v>
      </c>
      <c r="B7" s="245" t="s">
        <v>371</v>
      </c>
      <c r="C7" s="436">
        <v>0</v>
      </c>
      <c r="D7" s="436">
        <v>0</v>
      </c>
      <c r="E7" s="436">
        <v>1720</v>
      </c>
      <c r="F7" s="436">
        <v>0</v>
      </c>
      <c r="G7" s="436">
        <v>23126</v>
      </c>
      <c r="H7" s="436">
        <v>0</v>
      </c>
      <c r="I7" s="436">
        <v>0</v>
      </c>
      <c r="J7" s="436">
        <v>42</v>
      </c>
      <c r="K7" s="436">
        <v>0</v>
      </c>
      <c r="L7" s="436">
        <v>0</v>
      </c>
      <c r="M7" s="436">
        <v>0</v>
      </c>
      <c r="N7" s="436">
        <v>0</v>
      </c>
      <c r="O7" s="436">
        <v>0</v>
      </c>
      <c r="P7" s="436">
        <v>0</v>
      </c>
      <c r="Q7" s="436">
        <v>0</v>
      </c>
      <c r="R7" s="436">
        <v>0</v>
      </c>
      <c r="S7" s="436">
        <v>0</v>
      </c>
      <c r="T7" s="436">
        <v>0</v>
      </c>
      <c r="U7" s="436">
        <v>0</v>
      </c>
      <c r="V7" s="436">
        <v>0</v>
      </c>
      <c r="W7" s="436">
        <v>0</v>
      </c>
      <c r="X7" s="436">
        <v>3917</v>
      </c>
      <c r="Y7" s="436">
        <v>0</v>
      </c>
      <c r="Z7" s="436">
        <v>0</v>
      </c>
      <c r="AA7" s="436">
        <v>0</v>
      </c>
      <c r="AB7" s="436">
        <v>0</v>
      </c>
      <c r="AC7" s="436">
        <v>0</v>
      </c>
      <c r="AD7" s="436">
        <v>0</v>
      </c>
      <c r="AE7" s="436">
        <v>0</v>
      </c>
      <c r="AF7" s="436">
        <v>3</v>
      </c>
      <c r="AG7" s="436">
        <v>0</v>
      </c>
      <c r="AH7" s="436">
        <v>6</v>
      </c>
      <c r="AI7" s="436">
        <v>84</v>
      </c>
      <c r="AJ7" s="436">
        <v>1520</v>
      </c>
      <c r="AK7" s="436">
        <v>0</v>
      </c>
      <c r="AL7" s="436">
        <v>0</v>
      </c>
      <c r="AM7" s="436">
        <v>9182</v>
      </c>
      <c r="AN7" s="436">
        <v>0</v>
      </c>
      <c r="AO7" s="436">
        <v>0</v>
      </c>
      <c r="AP7" s="437">
        <v>39600</v>
      </c>
      <c r="AQ7" s="436">
        <v>595</v>
      </c>
      <c r="AR7" s="436">
        <v>15556</v>
      </c>
      <c r="AS7" s="436">
        <v>0</v>
      </c>
      <c r="AT7" s="436">
        <v>0</v>
      </c>
      <c r="AU7" s="436">
        <v>0</v>
      </c>
      <c r="AV7" s="436">
        <v>275</v>
      </c>
      <c r="AW7" s="436">
        <v>16426</v>
      </c>
      <c r="AX7" s="436">
        <v>56026</v>
      </c>
      <c r="AY7" s="436">
        <v>2116</v>
      </c>
      <c r="AZ7" s="436">
        <v>5631</v>
      </c>
      <c r="BA7" s="436">
        <v>7747</v>
      </c>
      <c r="BB7" s="436">
        <v>24173</v>
      </c>
      <c r="BC7" s="436">
        <v>63773</v>
      </c>
      <c r="BD7" s="436">
        <v>-6702</v>
      </c>
      <c r="BE7" s="436">
        <v>-11222</v>
      </c>
      <c r="BF7" s="436">
        <v>-17924</v>
      </c>
      <c r="BG7" s="436">
        <v>6249</v>
      </c>
      <c r="BH7" s="437">
        <v>45849</v>
      </c>
    </row>
    <row r="8" spans="1:60">
      <c r="A8" s="262" t="s">
        <v>355</v>
      </c>
      <c r="B8" s="245" t="s">
        <v>7</v>
      </c>
      <c r="C8" s="436">
        <v>1</v>
      </c>
      <c r="D8" s="436">
        <v>5</v>
      </c>
      <c r="E8" s="436">
        <v>0</v>
      </c>
      <c r="F8" s="436">
        <v>8</v>
      </c>
      <c r="G8" s="436">
        <v>605</v>
      </c>
      <c r="H8" s="436">
        <v>21</v>
      </c>
      <c r="I8" s="436">
        <v>956</v>
      </c>
      <c r="J8" s="436">
        <v>7966</v>
      </c>
      <c r="K8" s="436">
        <v>72864</v>
      </c>
      <c r="L8" s="436">
        <v>55</v>
      </c>
      <c r="M8" s="436">
        <v>18057</v>
      </c>
      <c r="N8" s="436">
        <v>91503</v>
      </c>
      <c r="O8" s="436">
        <v>30731</v>
      </c>
      <c r="P8" s="436">
        <v>164</v>
      </c>
      <c r="Q8" s="436">
        <v>57</v>
      </c>
      <c r="R8" s="436">
        <v>18</v>
      </c>
      <c r="S8" s="436">
        <v>6</v>
      </c>
      <c r="T8" s="436">
        <v>43</v>
      </c>
      <c r="U8" s="436">
        <v>46</v>
      </c>
      <c r="V8" s="436">
        <v>5</v>
      </c>
      <c r="W8" s="436">
        <v>64</v>
      </c>
      <c r="X8" s="436">
        <v>209</v>
      </c>
      <c r="Y8" s="436">
        <v>12136</v>
      </c>
      <c r="Z8" s="436">
        <v>373597</v>
      </c>
      <c r="AA8" s="436">
        <v>0</v>
      </c>
      <c r="AB8" s="436">
        <v>0</v>
      </c>
      <c r="AC8" s="436">
        <v>9</v>
      </c>
      <c r="AD8" s="436">
        <v>1</v>
      </c>
      <c r="AE8" s="436">
        <v>3</v>
      </c>
      <c r="AF8" s="436">
        <v>20</v>
      </c>
      <c r="AG8" s="436">
        <v>0</v>
      </c>
      <c r="AH8" s="436">
        <v>12</v>
      </c>
      <c r="AI8" s="436">
        <v>75</v>
      </c>
      <c r="AJ8" s="436">
        <v>26</v>
      </c>
      <c r="AK8" s="436">
        <v>9</v>
      </c>
      <c r="AL8" s="436">
        <v>15</v>
      </c>
      <c r="AM8" s="436">
        <v>35</v>
      </c>
      <c r="AN8" s="436">
        <v>0</v>
      </c>
      <c r="AO8" s="436">
        <v>42</v>
      </c>
      <c r="AP8" s="437">
        <v>609364</v>
      </c>
      <c r="AQ8" s="436">
        <v>-196</v>
      </c>
      <c r="AR8" s="436">
        <v>-268</v>
      </c>
      <c r="AS8" s="436">
        <v>0</v>
      </c>
      <c r="AT8" s="436">
        <v>0</v>
      </c>
      <c r="AU8" s="436">
        <v>-202</v>
      </c>
      <c r="AV8" s="436">
        <v>-627</v>
      </c>
      <c r="AW8" s="436">
        <v>-1293</v>
      </c>
      <c r="AX8" s="436">
        <v>608071</v>
      </c>
      <c r="AY8" s="436">
        <v>797</v>
      </c>
      <c r="AZ8" s="436">
        <v>5106</v>
      </c>
      <c r="BA8" s="436">
        <v>5903</v>
      </c>
      <c r="BB8" s="436">
        <v>4610</v>
      </c>
      <c r="BC8" s="436">
        <v>613974</v>
      </c>
      <c r="BD8" s="436">
        <v>-586554</v>
      </c>
      <c r="BE8" s="436">
        <v>-8658</v>
      </c>
      <c r="BF8" s="436">
        <v>-595212</v>
      </c>
      <c r="BG8" s="436">
        <v>-590602</v>
      </c>
      <c r="BH8" s="437">
        <v>18762</v>
      </c>
    </row>
    <row r="9" spans="1:60">
      <c r="A9" s="262" t="s">
        <v>356</v>
      </c>
      <c r="B9" s="245" t="s">
        <v>330</v>
      </c>
      <c r="C9" s="436">
        <v>24274</v>
      </c>
      <c r="D9" s="436">
        <v>143</v>
      </c>
      <c r="E9" s="436">
        <v>4911</v>
      </c>
      <c r="F9" s="436">
        <v>0</v>
      </c>
      <c r="G9" s="436">
        <v>408905</v>
      </c>
      <c r="H9" s="436">
        <v>399</v>
      </c>
      <c r="I9" s="436">
        <v>418</v>
      </c>
      <c r="J9" s="436">
        <v>12237</v>
      </c>
      <c r="K9" s="436">
        <v>0</v>
      </c>
      <c r="L9" s="436">
        <v>9</v>
      </c>
      <c r="M9" s="436">
        <v>77</v>
      </c>
      <c r="N9" s="436">
        <v>1</v>
      </c>
      <c r="O9" s="436">
        <v>0</v>
      </c>
      <c r="P9" s="436">
        <v>0</v>
      </c>
      <c r="Q9" s="436">
        <v>0</v>
      </c>
      <c r="R9" s="436">
        <v>0</v>
      </c>
      <c r="S9" s="436">
        <v>0</v>
      </c>
      <c r="T9" s="436">
        <v>0</v>
      </c>
      <c r="U9" s="436">
        <v>0</v>
      </c>
      <c r="V9" s="436">
        <v>0</v>
      </c>
      <c r="W9" s="436">
        <v>0</v>
      </c>
      <c r="X9" s="436">
        <v>3892</v>
      </c>
      <c r="Y9" s="436">
        <v>25</v>
      </c>
      <c r="Z9" s="436">
        <v>0</v>
      </c>
      <c r="AA9" s="436">
        <v>0</v>
      </c>
      <c r="AB9" s="436">
        <v>0</v>
      </c>
      <c r="AC9" s="436">
        <v>410</v>
      </c>
      <c r="AD9" s="436">
        <v>0</v>
      </c>
      <c r="AE9" s="436">
        <v>0</v>
      </c>
      <c r="AF9" s="436">
        <v>157</v>
      </c>
      <c r="AG9" s="436">
        <v>0</v>
      </c>
      <c r="AH9" s="436">
        <v>358</v>
      </c>
      <c r="AI9" s="436">
        <v>9640</v>
      </c>
      <c r="AJ9" s="436">
        <v>24006</v>
      </c>
      <c r="AK9" s="436">
        <v>269</v>
      </c>
      <c r="AL9" s="436">
        <v>8</v>
      </c>
      <c r="AM9" s="436">
        <v>321681</v>
      </c>
      <c r="AN9" s="436">
        <v>0</v>
      </c>
      <c r="AO9" s="436">
        <v>574</v>
      </c>
      <c r="AP9" s="437">
        <v>812394</v>
      </c>
      <c r="AQ9" s="436">
        <v>33282</v>
      </c>
      <c r="AR9" s="436">
        <v>1021821</v>
      </c>
      <c r="AS9" s="436">
        <v>0</v>
      </c>
      <c r="AT9" s="436">
        <v>0</v>
      </c>
      <c r="AU9" s="436">
        <v>0</v>
      </c>
      <c r="AV9" s="436">
        <v>-1266</v>
      </c>
      <c r="AW9" s="436">
        <v>1053837</v>
      </c>
      <c r="AX9" s="436">
        <v>1866231</v>
      </c>
      <c r="AY9" s="436">
        <v>9561</v>
      </c>
      <c r="AZ9" s="436">
        <v>1421378</v>
      </c>
      <c r="BA9" s="436">
        <v>1430939</v>
      </c>
      <c r="BB9" s="436">
        <v>2484776</v>
      </c>
      <c r="BC9" s="436">
        <v>3297170</v>
      </c>
      <c r="BD9" s="436">
        <v>-305836</v>
      </c>
      <c r="BE9" s="436">
        <v>-1056899</v>
      </c>
      <c r="BF9" s="436">
        <v>-1362735</v>
      </c>
      <c r="BG9" s="436">
        <v>1122041</v>
      </c>
      <c r="BH9" s="437">
        <v>1934435</v>
      </c>
    </row>
    <row r="10" spans="1:60">
      <c r="A10" s="262" t="s">
        <v>357</v>
      </c>
      <c r="B10" s="245" t="s">
        <v>8</v>
      </c>
      <c r="C10" s="436">
        <v>758</v>
      </c>
      <c r="D10" s="436">
        <v>11</v>
      </c>
      <c r="E10" s="436">
        <v>897</v>
      </c>
      <c r="F10" s="436">
        <v>88</v>
      </c>
      <c r="G10" s="436">
        <v>2151</v>
      </c>
      <c r="H10" s="436">
        <v>20548</v>
      </c>
      <c r="I10" s="436">
        <v>1517</v>
      </c>
      <c r="J10" s="436">
        <v>2108</v>
      </c>
      <c r="K10" s="436">
        <v>15</v>
      </c>
      <c r="L10" s="436">
        <v>2703</v>
      </c>
      <c r="M10" s="436">
        <v>1024</v>
      </c>
      <c r="N10" s="436">
        <v>1037</v>
      </c>
      <c r="O10" s="436">
        <v>158</v>
      </c>
      <c r="P10" s="436">
        <v>789</v>
      </c>
      <c r="Q10" s="436">
        <v>738</v>
      </c>
      <c r="R10" s="436">
        <v>744</v>
      </c>
      <c r="S10" s="436">
        <v>225</v>
      </c>
      <c r="T10" s="436">
        <v>900</v>
      </c>
      <c r="U10" s="436">
        <v>2945</v>
      </c>
      <c r="V10" s="436">
        <v>811</v>
      </c>
      <c r="W10" s="436">
        <v>1347</v>
      </c>
      <c r="X10" s="436">
        <v>4581</v>
      </c>
      <c r="Y10" s="436">
        <v>5968</v>
      </c>
      <c r="Z10" s="436">
        <v>204</v>
      </c>
      <c r="AA10" s="436">
        <v>185</v>
      </c>
      <c r="AB10" s="436">
        <v>347</v>
      </c>
      <c r="AC10" s="436">
        <v>12582</v>
      </c>
      <c r="AD10" s="436">
        <v>1726</v>
      </c>
      <c r="AE10" s="436">
        <v>86</v>
      </c>
      <c r="AF10" s="436">
        <v>4124</v>
      </c>
      <c r="AG10" s="436">
        <v>603</v>
      </c>
      <c r="AH10" s="436">
        <v>4281</v>
      </c>
      <c r="AI10" s="436">
        <v>752</v>
      </c>
      <c r="AJ10" s="436">
        <v>8137</v>
      </c>
      <c r="AK10" s="436">
        <v>3915</v>
      </c>
      <c r="AL10" s="436">
        <v>3696</v>
      </c>
      <c r="AM10" s="436">
        <v>8240</v>
      </c>
      <c r="AN10" s="436">
        <v>1050</v>
      </c>
      <c r="AO10" s="436">
        <v>97</v>
      </c>
      <c r="AP10" s="437">
        <v>102088</v>
      </c>
      <c r="AQ10" s="436">
        <v>4080</v>
      </c>
      <c r="AR10" s="436">
        <v>203413</v>
      </c>
      <c r="AS10" s="436">
        <v>0</v>
      </c>
      <c r="AT10" s="436">
        <v>25</v>
      </c>
      <c r="AU10" s="436">
        <v>8480</v>
      </c>
      <c r="AV10" s="436">
        <v>6768</v>
      </c>
      <c r="AW10" s="436">
        <v>222766</v>
      </c>
      <c r="AX10" s="436">
        <v>324854</v>
      </c>
      <c r="AY10" s="436">
        <v>5321</v>
      </c>
      <c r="AZ10" s="436">
        <v>53680</v>
      </c>
      <c r="BA10" s="436">
        <v>59001</v>
      </c>
      <c r="BB10" s="436">
        <v>281767</v>
      </c>
      <c r="BC10" s="436">
        <v>383855</v>
      </c>
      <c r="BD10" s="436">
        <v>-211955</v>
      </c>
      <c r="BE10" s="436">
        <v>-91185</v>
      </c>
      <c r="BF10" s="436">
        <v>-303140</v>
      </c>
      <c r="BG10" s="436">
        <v>-21373</v>
      </c>
      <c r="BH10" s="437">
        <v>80715</v>
      </c>
    </row>
    <row r="11" spans="1:60">
      <c r="A11" s="262" t="s">
        <v>358</v>
      </c>
      <c r="B11" s="245" t="s">
        <v>361</v>
      </c>
      <c r="C11" s="436">
        <v>4726</v>
      </c>
      <c r="D11" s="436">
        <v>61</v>
      </c>
      <c r="E11" s="436">
        <v>171</v>
      </c>
      <c r="F11" s="436">
        <v>50</v>
      </c>
      <c r="G11" s="436">
        <v>33828</v>
      </c>
      <c r="H11" s="436">
        <v>541</v>
      </c>
      <c r="I11" s="436">
        <v>107271</v>
      </c>
      <c r="J11" s="436">
        <v>23539</v>
      </c>
      <c r="K11" s="436">
        <v>11</v>
      </c>
      <c r="L11" s="436">
        <v>3841</v>
      </c>
      <c r="M11" s="436">
        <v>4548</v>
      </c>
      <c r="N11" s="436">
        <v>1168</v>
      </c>
      <c r="O11" s="436">
        <v>415</v>
      </c>
      <c r="P11" s="436">
        <v>3015</v>
      </c>
      <c r="Q11" s="436">
        <v>581</v>
      </c>
      <c r="R11" s="436">
        <v>922</v>
      </c>
      <c r="S11" s="436">
        <v>1182</v>
      </c>
      <c r="T11" s="436">
        <v>1244</v>
      </c>
      <c r="U11" s="436">
        <v>10773</v>
      </c>
      <c r="V11" s="436">
        <v>3932</v>
      </c>
      <c r="W11" s="436">
        <v>2745</v>
      </c>
      <c r="X11" s="436">
        <v>28478</v>
      </c>
      <c r="Y11" s="436">
        <v>94207</v>
      </c>
      <c r="Z11" s="436">
        <v>4007</v>
      </c>
      <c r="AA11" s="436">
        <v>583</v>
      </c>
      <c r="AB11" s="436">
        <v>619</v>
      </c>
      <c r="AC11" s="436">
        <v>22603</v>
      </c>
      <c r="AD11" s="436">
        <v>5165</v>
      </c>
      <c r="AE11" s="436">
        <v>1352</v>
      </c>
      <c r="AF11" s="436">
        <v>11344</v>
      </c>
      <c r="AG11" s="436">
        <v>10076</v>
      </c>
      <c r="AH11" s="436">
        <v>1568</v>
      </c>
      <c r="AI11" s="436">
        <v>11597</v>
      </c>
      <c r="AJ11" s="436">
        <v>14786</v>
      </c>
      <c r="AK11" s="436">
        <v>3195</v>
      </c>
      <c r="AL11" s="436">
        <v>6124</v>
      </c>
      <c r="AM11" s="436">
        <v>13372</v>
      </c>
      <c r="AN11" s="436">
        <v>23267</v>
      </c>
      <c r="AO11" s="436">
        <v>230</v>
      </c>
      <c r="AP11" s="437">
        <v>457137</v>
      </c>
      <c r="AQ11" s="436">
        <v>2862</v>
      </c>
      <c r="AR11" s="436">
        <v>13528</v>
      </c>
      <c r="AS11" s="436">
        <v>25</v>
      </c>
      <c r="AT11" s="436">
        <v>370</v>
      </c>
      <c r="AU11" s="436">
        <v>13658</v>
      </c>
      <c r="AV11" s="436">
        <v>-5521</v>
      </c>
      <c r="AW11" s="436">
        <v>24922</v>
      </c>
      <c r="AX11" s="436">
        <v>482059</v>
      </c>
      <c r="AY11" s="436">
        <v>34302</v>
      </c>
      <c r="AZ11" s="436">
        <v>211285</v>
      </c>
      <c r="BA11" s="436">
        <v>245587</v>
      </c>
      <c r="BB11" s="436">
        <v>270509</v>
      </c>
      <c r="BC11" s="436">
        <v>727646</v>
      </c>
      <c r="BD11" s="436">
        <v>-81923</v>
      </c>
      <c r="BE11" s="436">
        <v>-295477</v>
      </c>
      <c r="BF11" s="436">
        <v>-377400</v>
      </c>
      <c r="BG11" s="436">
        <v>-106891</v>
      </c>
      <c r="BH11" s="437">
        <v>350246</v>
      </c>
    </row>
    <row r="12" spans="1:60">
      <c r="A12" s="262" t="s">
        <v>359</v>
      </c>
      <c r="B12" s="245" t="s">
        <v>9</v>
      </c>
      <c r="C12" s="436">
        <v>12138</v>
      </c>
      <c r="D12" s="436">
        <v>8</v>
      </c>
      <c r="E12" s="436">
        <v>525</v>
      </c>
      <c r="F12" s="436">
        <v>384</v>
      </c>
      <c r="G12" s="436">
        <v>19652</v>
      </c>
      <c r="H12" s="436">
        <v>9397</v>
      </c>
      <c r="I12" s="436">
        <v>12684</v>
      </c>
      <c r="J12" s="436">
        <v>542948</v>
      </c>
      <c r="K12" s="436">
        <v>279</v>
      </c>
      <c r="L12" s="436">
        <v>105106</v>
      </c>
      <c r="M12" s="436">
        <v>8301</v>
      </c>
      <c r="N12" s="436">
        <v>12585</v>
      </c>
      <c r="O12" s="436">
        <v>1363</v>
      </c>
      <c r="P12" s="436">
        <v>4563</v>
      </c>
      <c r="Q12" s="436">
        <v>1781</v>
      </c>
      <c r="R12" s="436">
        <v>2843</v>
      </c>
      <c r="S12" s="436">
        <v>3024</v>
      </c>
      <c r="T12" s="436">
        <v>5814</v>
      </c>
      <c r="U12" s="436">
        <v>26072</v>
      </c>
      <c r="V12" s="436">
        <v>5343</v>
      </c>
      <c r="W12" s="436">
        <v>10066</v>
      </c>
      <c r="X12" s="436">
        <v>17113</v>
      </c>
      <c r="Y12" s="436">
        <v>8694</v>
      </c>
      <c r="Z12" s="436">
        <v>1214</v>
      </c>
      <c r="AA12" s="436">
        <v>1687</v>
      </c>
      <c r="AB12" s="436">
        <v>2539</v>
      </c>
      <c r="AC12" s="436">
        <v>32</v>
      </c>
      <c r="AD12" s="436">
        <v>25</v>
      </c>
      <c r="AE12" s="436">
        <v>94</v>
      </c>
      <c r="AF12" s="436">
        <v>1043</v>
      </c>
      <c r="AG12" s="436">
        <v>949</v>
      </c>
      <c r="AH12" s="436">
        <v>1076</v>
      </c>
      <c r="AI12" s="436">
        <v>14661</v>
      </c>
      <c r="AJ12" s="436">
        <v>388421</v>
      </c>
      <c r="AK12" s="436">
        <v>387</v>
      </c>
      <c r="AL12" s="436">
        <v>6563</v>
      </c>
      <c r="AM12" s="436">
        <v>14163</v>
      </c>
      <c r="AN12" s="436">
        <v>557</v>
      </c>
      <c r="AO12" s="436">
        <v>1374</v>
      </c>
      <c r="AP12" s="437">
        <v>1245468</v>
      </c>
      <c r="AQ12" s="436">
        <v>6202</v>
      </c>
      <c r="AR12" s="436">
        <v>90558</v>
      </c>
      <c r="AS12" s="436">
        <v>0</v>
      </c>
      <c r="AT12" s="436">
        <v>0</v>
      </c>
      <c r="AU12" s="436">
        <v>0</v>
      </c>
      <c r="AV12" s="436">
        <v>52982</v>
      </c>
      <c r="AW12" s="436">
        <v>149742</v>
      </c>
      <c r="AX12" s="436">
        <v>1395210</v>
      </c>
      <c r="AY12" s="436">
        <v>283006</v>
      </c>
      <c r="AZ12" s="436">
        <v>939597</v>
      </c>
      <c r="BA12" s="436">
        <v>1222603</v>
      </c>
      <c r="BB12" s="436">
        <v>1372345</v>
      </c>
      <c r="BC12" s="436">
        <v>2617813</v>
      </c>
      <c r="BD12" s="436">
        <v>-359543</v>
      </c>
      <c r="BE12" s="436">
        <v>-787705</v>
      </c>
      <c r="BF12" s="436">
        <v>-1147248</v>
      </c>
      <c r="BG12" s="436">
        <v>225097</v>
      </c>
      <c r="BH12" s="437">
        <v>1470565</v>
      </c>
    </row>
    <row r="13" spans="1:60">
      <c r="A13" s="262" t="s">
        <v>360</v>
      </c>
      <c r="B13" s="245" t="s">
        <v>10</v>
      </c>
      <c r="C13" s="436">
        <v>3302</v>
      </c>
      <c r="D13" s="436">
        <v>171</v>
      </c>
      <c r="E13" s="436">
        <v>2512</v>
      </c>
      <c r="F13" s="436">
        <v>2427</v>
      </c>
      <c r="G13" s="436">
        <v>13057</v>
      </c>
      <c r="H13" s="436">
        <v>646</v>
      </c>
      <c r="I13" s="436">
        <v>2128</v>
      </c>
      <c r="J13" s="436">
        <v>16552</v>
      </c>
      <c r="K13" s="436">
        <v>10058</v>
      </c>
      <c r="L13" s="436">
        <v>1215</v>
      </c>
      <c r="M13" s="436">
        <v>6333</v>
      </c>
      <c r="N13" s="436">
        <v>50737</v>
      </c>
      <c r="O13" s="436">
        <v>1085</v>
      </c>
      <c r="P13" s="436">
        <v>3443</v>
      </c>
      <c r="Q13" s="436">
        <v>3097</v>
      </c>
      <c r="R13" s="436">
        <v>2259</v>
      </c>
      <c r="S13" s="436">
        <v>720</v>
      </c>
      <c r="T13" s="436">
        <v>648</v>
      </c>
      <c r="U13" s="436">
        <v>3264</v>
      </c>
      <c r="V13" s="436">
        <v>397</v>
      </c>
      <c r="W13" s="436">
        <v>5105</v>
      </c>
      <c r="X13" s="436">
        <v>4060</v>
      </c>
      <c r="Y13" s="436">
        <v>32326</v>
      </c>
      <c r="Z13" s="436">
        <v>74064</v>
      </c>
      <c r="AA13" s="436">
        <v>2794</v>
      </c>
      <c r="AB13" s="436">
        <v>3233</v>
      </c>
      <c r="AC13" s="436">
        <v>37544</v>
      </c>
      <c r="AD13" s="436">
        <v>3331</v>
      </c>
      <c r="AE13" s="436">
        <v>3031</v>
      </c>
      <c r="AF13" s="436">
        <v>85465</v>
      </c>
      <c r="AG13" s="436">
        <v>2932</v>
      </c>
      <c r="AH13" s="436">
        <v>16265</v>
      </c>
      <c r="AI13" s="436">
        <v>9558</v>
      </c>
      <c r="AJ13" s="436">
        <v>10478</v>
      </c>
      <c r="AK13" s="436">
        <v>1220</v>
      </c>
      <c r="AL13" s="436">
        <v>8313</v>
      </c>
      <c r="AM13" s="436">
        <v>19509</v>
      </c>
      <c r="AN13" s="436">
        <v>0</v>
      </c>
      <c r="AO13" s="436">
        <v>4346</v>
      </c>
      <c r="AP13" s="437">
        <v>447625</v>
      </c>
      <c r="AQ13" s="436">
        <v>586</v>
      </c>
      <c r="AR13" s="436">
        <v>206236</v>
      </c>
      <c r="AS13" s="436">
        <v>0</v>
      </c>
      <c r="AT13" s="436">
        <v>0</v>
      </c>
      <c r="AU13" s="436">
        <v>0</v>
      </c>
      <c r="AV13" s="436">
        <v>-70</v>
      </c>
      <c r="AW13" s="436">
        <v>206752</v>
      </c>
      <c r="AX13" s="436">
        <v>654377</v>
      </c>
      <c r="AY13" s="436">
        <v>23</v>
      </c>
      <c r="AZ13" s="436">
        <v>34154</v>
      </c>
      <c r="BA13" s="436">
        <v>34177</v>
      </c>
      <c r="BB13" s="436">
        <v>240929</v>
      </c>
      <c r="BC13" s="436">
        <v>688554</v>
      </c>
      <c r="BD13" s="436">
        <v>-95133</v>
      </c>
      <c r="BE13" s="436">
        <v>-478309</v>
      </c>
      <c r="BF13" s="436">
        <v>-573442</v>
      </c>
      <c r="BG13" s="436">
        <v>-332513</v>
      </c>
      <c r="BH13" s="437">
        <v>115112</v>
      </c>
    </row>
    <row r="14" spans="1:60">
      <c r="A14" s="262" t="s">
        <v>253</v>
      </c>
      <c r="B14" s="245" t="s">
        <v>410</v>
      </c>
      <c r="C14" s="436">
        <v>1337</v>
      </c>
      <c r="D14" s="436">
        <v>82</v>
      </c>
      <c r="E14" s="436">
        <v>723</v>
      </c>
      <c r="F14" s="436">
        <v>134</v>
      </c>
      <c r="G14" s="436">
        <v>35260</v>
      </c>
      <c r="H14" s="436">
        <v>929</v>
      </c>
      <c r="I14" s="436">
        <v>6821</v>
      </c>
      <c r="J14" s="436">
        <v>28300</v>
      </c>
      <c r="K14" s="436">
        <v>15</v>
      </c>
      <c r="L14" s="436">
        <v>122373</v>
      </c>
      <c r="M14" s="436">
        <v>3485</v>
      </c>
      <c r="N14" s="436">
        <v>2526</v>
      </c>
      <c r="O14" s="436">
        <v>611</v>
      </c>
      <c r="P14" s="436">
        <v>4029</v>
      </c>
      <c r="Q14" s="436">
        <v>7990</v>
      </c>
      <c r="R14" s="436">
        <v>25507</v>
      </c>
      <c r="S14" s="436">
        <v>9935</v>
      </c>
      <c r="T14" s="436">
        <v>5088</v>
      </c>
      <c r="U14" s="436">
        <v>63988</v>
      </c>
      <c r="V14" s="436">
        <v>25475</v>
      </c>
      <c r="W14" s="436">
        <v>31718</v>
      </c>
      <c r="X14" s="436">
        <v>27116</v>
      </c>
      <c r="Y14" s="436">
        <v>24819</v>
      </c>
      <c r="Z14" s="436">
        <v>15</v>
      </c>
      <c r="AA14" s="436">
        <v>7337</v>
      </c>
      <c r="AB14" s="436">
        <v>2519</v>
      </c>
      <c r="AC14" s="436">
        <v>18638</v>
      </c>
      <c r="AD14" s="436">
        <v>3353</v>
      </c>
      <c r="AE14" s="436">
        <v>1840</v>
      </c>
      <c r="AF14" s="436">
        <v>4702</v>
      </c>
      <c r="AG14" s="436">
        <v>2735</v>
      </c>
      <c r="AH14" s="436">
        <v>2317</v>
      </c>
      <c r="AI14" s="436">
        <v>6932</v>
      </c>
      <c r="AJ14" s="436">
        <v>6104</v>
      </c>
      <c r="AK14" s="436">
        <v>1265</v>
      </c>
      <c r="AL14" s="436">
        <v>16623</v>
      </c>
      <c r="AM14" s="436">
        <v>6267</v>
      </c>
      <c r="AN14" s="436">
        <v>2547</v>
      </c>
      <c r="AO14" s="436">
        <v>757</v>
      </c>
      <c r="AP14" s="437">
        <v>512212</v>
      </c>
      <c r="AQ14" s="436">
        <v>947</v>
      </c>
      <c r="AR14" s="436">
        <v>38282</v>
      </c>
      <c r="AS14" s="436">
        <v>140</v>
      </c>
      <c r="AT14" s="436">
        <v>0</v>
      </c>
      <c r="AU14" s="436">
        <v>0</v>
      </c>
      <c r="AV14" s="436">
        <v>313</v>
      </c>
      <c r="AW14" s="436">
        <v>39682</v>
      </c>
      <c r="AX14" s="436">
        <v>551894</v>
      </c>
      <c r="AY14" s="436">
        <v>66490</v>
      </c>
      <c r="AZ14" s="436">
        <v>387551</v>
      </c>
      <c r="BA14" s="436">
        <v>454041</v>
      </c>
      <c r="BB14" s="436">
        <v>493723</v>
      </c>
      <c r="BC14" s="436">
        <v>1005935</v>
      </c>
      <c r="BD14" s="436">
        <v>-73789</v>
      </c>
      <c r="BE14" s="436">
        <v>-371678</v>
      </c>
      <c r="BF14" s="436">
        <v>-445467</v>
      </c>
      <c r="BG14" s="436">
        <v>48256</v>
      </c>
      <c r="BH14" s="437">
        <v>560468</v>
      </c>
    </row>
    <row r="15" spans="1:60">
      <c r="A15" s="262" t="s">
        <v>254</v>
      </c>
      <c r="B15" s="245" t="s">
        <v>11</v>
      </c>
      <c r="C15" s="436">
        <v>425</v>
      </c>
      <c r="D15" s="436">
        <v>3</v>
      </c>
      <c r="E15" s="436">
        <v>2</v>
      </c>
      <c r="F15" s="436">
        <v>0</v>
      </c>
      <c r="G15" s="436">
        <v>7152</v>
      </c>
      <c r="H15" s="436">
        <v>48</v>
      </c>
      <c r="I15" s="436">
        <v>790</v>
      </c>
      <c r="J15" s="436">
        <v>10384</v>
      </c>
      <c r="K15" s="436">
        <v>138</v>
      </c>
      <c r="L15" s="436">
        <v>1732</v>
      </c>
      <c r="M15" s="436">
        <v>21523</v>
      </c>
      <c r="N15" s="436">
        <v>14764</v>
      </c>
      <c r="O15" s="436">
        <v>1956</v>
      </c>
      <c r="P15" s="436">
        <v>2559</v>
      </c>
      <c r="Q15" s="436">
        <v>3564</v>
      </c>
      <c r="R15" s="436">
        <v>3204</v>
      </c>
      <c r="S15" s="436">
        <v>1298</v>
      </c>
      <c r="T15" s="436">
        <v>7737</v>
      </c>
      <c r="U15" s="436">
        <v>16757</v>
      </c>
      <c r="V15" s="436">
        <v>1297</v>
      </c>
      <c r="W15" s="436">
        <v>4715</v>
      </c>
      <c r="X15" s="436">
        <v>3482</v>
      </c>
      <c r="Y15" s="436">
        <v>98310</v>
      </c>
      <c r="Z15" s="436">
        <v>56</v>
      </c>
      <c r="AA15" s="436">
        <v>879</v>
      </c>
      <c r="AB15" s="436">
        <v>88</v>
      </c>
      <c r="AC15" s="436">
        <v>644</v>
      </c>
      <c r="AD15" s="436">
        <v>11</v>
      </c>
      <c r="AE15" s="436">
        <v>236</v>
      </c>
      <c r="AF15" s="436">
        <v>77</v>
      </c>
      <c r="AG15" s="436">
        <v>3</v>
      </c>
      <c r="AH15" s="436">
        <v>232</v>
      </c>
      <c r="AI15" s="436">
        <v>2906</v>
      </c>
      <c r="AJ15" s="436">
        <v>2269</v>
      </c>
      <c r="AK15" s="436">
        <v>71</v>
      </c>
      <c r="AL15" s="436">
        <v>1033</v>
      </c>
      <c r="AM15" s="436">
        <v>3200</v>
      </c>
      <c r="AN15" s="436">
        <v>269</v>
      </c>
      <c r="AO15" s="436">
        <v>886</v>
      </c>
      <c r="AP15" s="437">
        <v>214700</v>
      </c>
      <c r="AQ15" s="436">
        <v>432</v>
      </c>
      <c r="AR15" s="436">
        <v>6472</v>
      </c>
      <c r="AS15" s="436">
        <v>0</v>
      </c>
      <c r="AT15" s="436">
        <v>0</v>
      </c>
      <c r="AU15" s="436">
        <v>0</v>
      </c>
      <c r="AV15" s="436">
        <v>-5186</v>
      </c>
      <c r="AW15" s="436">
        <v>1718</v>
      </c>
      <c r="AX15" s="436">
        <v>216418</v>
      </c>
      <c r="AY15" s="436">
        <v>11597</v>
      </c>
      <c r="AZ15" s="436">
        <v>184354</v>
      </c>
      <c r="BA15" s="436">
        <v>195951</v>
      </c>
      <c r="BB15" s="436">
        <v>197669</v>
      </c>
      <c r="BC15" s="436">
        <v>412369</v>
      </c>
      <c r="BD15" s="436">
        <v>-31751</v>
      </c>
      <c r="BE15" s="436">
        <v>-118377</v>
      </c>
      <c r="BF15" s="436">
        <v>-150128</v>
      </c>
      <c r="BG15" s="436">
        <v>47541</v>
      </c>
      <c r="BH15" s="437">
        <v>262241</v>
      </c>
    </row>
    <row r="16" spans="1:60">
      <c r="A16" s="262" t="s">
        <v>255</v>
      </c>
      <c r="B16" s="245" t="s">
        <v>12</v>
      </c>
      <c r="C16" s="436">
        <v>5</v>
      </c>
      <c r="D16" s="436">
        <v>0</v>
      </c>
      <c r="E16" s="436">
        <v>14</v>
      </c>
      <c r="F16" s="436">
        <v>14</v>
      </c>
      <c r="G16" s="436">
        <v>0</v>
      </c>
      <c r="H16" s="436">
        <v>11</v>
      </c>
      <c r="I16" s="436">
        <v>847</v>
      </c>
      <c r="J16" s="436">
        <v>41</v>
      </c>
      <c r="K16" s="436">
        <v>0</v>
      </c>
      <c r="L16" s="436">
        <v>1280</v>
      </c>
      <c r="M16" s="436">
        <v>1816</v>
      </c>
      <c r="N16" s="436">
        <v>1727924</v>
      </c>
      <c r="O16" s="436">
        <v>177</v>
      </c>
      <c r="P16" s="436">
        <v>129469</v>
      </c>
      <c r="Q16" s="436">
        <v>147882</v>
      </c>
      <c r="R16" s="436">
        <v>79594</v>
      </c>
      <c r="S16" s="436">
        <v>4348</v>
      </c>
      <c r="T16" s="436">
        <v>1223</v>
      </c>
      <c r="U16" s="436">
        <v>66048</v>
      </c>
      <c r="V16" s="436">
        <v>5149</v>
      </c>
      <c r="W16" s="436">
        <v>80643</v>
      </c>
      <c r="X16" s="436">
        <v>2539</v>
      </c>
      <c r="Y16" s="436">
        <v>43647</v>
      </c>
      <c r="Z16" s="436">
        <v>0</v>
      </c>
      <c r="AA16" s="436">
        <v>6</v>
      </c>
      <c r="AB16" s="436">
        <v>0</v>
      </c>
      <c r="AC16" s="436">
        <v>0</v>
      </c>
      <c r="AD16" s="436">
        <v>0</v>
      </c>
      <c r="AE16" s="436">
        <v>0</v>
      </c>
      <c r="AF16" s="436">
        <v>590</v>
      </c>
      <c r="AG16" s="436">
        <v>0</v>
      </c>
      <c r="AH16" s="436">
        <v>34</v>
      </c>
      <c r="AI16" s="436">
        <v>0</v>
      </c>
      <c r="AJ16" s="436">
        <v>5</v>
      </c>
      <c r="AK16" s="436">
        <v>1</v>
      </c>
      <c r="AL16" s="436">
        <v>393</v>
      </c>
      <c r="AM16" s="436">
        <v>64</v>
      </c>
      <c r="AN16" s="436">
        <v>1</v>
      </c>
      <c r="AO16" s="436">
        <v>925</v>
      </c>
      <c r="AP16" s="437">
        <v>2294690</v>
      </c>
      <c r="AQ16" s="436">
        <v>0</v>
      </c>
      <c r="AR16" s="436">
        <v>-1512</v>
      </c>
      <c r="AS16" s="436">
        <v>0</v>
      </c>
      <c r="AT16" s="436">
        <v>-813</v>
      </c>
      <c r="AU16" s="436">
        <v>-4884</v>
      </c>
      <c r="AV16" s="436">
        <v>-17720</v>
      </c>
      <c r="AW16" s="436">
        <v>-24929</v>
      </c>
      <c r="AX16" s="436">
        <v>2269761</v>
      </c>
      <c r="AY16" s="436">
        <v>472424</v>
      </c>
      <c r="AZ16" s="436">
        <v>1538619</v>
      </c>
      <c r="BA16" s="436">
        <v>2011043</v>
      </c>
      <c r="BB16" s="436">
        <v>1986114</v>
      </c>
      <c r="BC16" s="436">
        <v>4280804</v>
      </c>
      <c r="BD16" s="436">
        <v>-93081</v>
      </c>
      <c r="BE16" s="436">
        <v>-1337633</v>
      </c>
      <c r="BF16" s="436">
        <v>-1430714</v>
      </c>
      <c r="BG16" s="436">
        <v>555400</v>
      </c>
      <c r="BH16" s="437">
        <v>2850090</v>
      </c>
    </row>
    <row r="17" spans="1:60">
      <c r="A17" s="262" t="s">
        <v>256</v>
      </c>
      <c r="B17" s="245" t="s">
        <v>13</v>
      </c>
      <c r="C17" s="436">
        <v>0</v>
      </c>
      <c r="D17" s="436">
        <v>0</v>
      </c>
      <c r="E17" s="436">
        <v>0</v>
      </c>
      <c r="F17" s="436">
        <v>1</v>
      </c>
      <c r="G17" s="436">
        <v>3911</v>
      </c>
      <c r="H17" s="436">
        <v>0</v>
      </c>
      <c r="I17" s="436">
        <v>358</v>
      </c>
      <c r="J17" s="436">
        <v>8416</v>
      </c>
      <c r="K17" s="436">
        <v>0</v>
      </c>
      <c r="L17" s="436">
        <v>1268</v>
      </c>
      <c r="M17" s="436">
        <v>2123</v>
      </c>
      <c r="N17" s="436">
        <v>32457</v>
      </c>
      <c r="O17" s="436">
        <v>121414</v>
      </c>
      <c r="P17" s="436">
        <v>43543</v>
      </c>
      <c r="Q17" s="436">
        <v>43326</v>
      </c>
      <c r="R17" s="436">
        <v>14789</v>
      </c>
      <c r="S17" s="436">
        <v>4886</v>
      </c>
      <c r="T17" s="436">
        <v>8052</v>
      </c>
      <c r="U17" s="436">
        <v>126469</v>
      </c>
      <c r="V17" s="436">
        <v>27511</v>
      </c>
      <c r="W17" s="436">
        <v>22620</v>
      </c>
      <c r="X17" s="436">
        <v>8478</v>
      </c>
      <c r="Y17" s="436">
        <v>15661</v>
      </c>
      <c r="Z17" s="436">
        <v>193</v>
      </c>
      <c r="AA17" s="436">
        <v>44</v>
      </c>
      <c r="AB17" s="436">
        <v>1</v>
      </c>
      <c r="AC17" s="436">
        <v>36</v>
      </c>
      <c r="AD17" s="436">
        <v>0</v>
      </c>
      <c r="AE17" s="436">
        <v>0</v>
      </c>
      <c r="AF17" s="436">
        <v>31</v>
      </c>
      <c r="AG17" s="436">
        <v>53</v>
      </c>
      <c r="AH17" s="436">
        <v>211</v>
      </c>
      <c r="AI17" s="436">
        <v>175</v>
      </c>
      <c r="AJ17" s="436">
        <v>3686</v>
      </c>
      <c r="AK17" s="436">
        <v>37</v>
      </c>
      <c r="AL17" s="436">
        <v>1264</v>
      </c>
      <c r="AM17" s="436">
        <v>823</v>
      </c>
      <c r="AN17" s="436">
        <v>51</v>
      </c>
      <c r="AO17" s="436">
        <v>716</v>
      </c>
      <c r="AP17" s="437">
        <v>492604</v>
      </c>
      <c r="AQ17" s="436">
        <v>48</v>
      </c>
      <c r="AR17" s="436">
        <v>7298</v>
      </c>
      <c r="AS17" s="436">
        <v>0</v>
      </c>
      <c r="AT17" s="436">
        <v>0</v>
      </c>
      <c r="AU17" s="436">
        <v>-5945</v>
      </c>
      <c r="AV17" s="436">
        <v>-7719</v>
      </c>
      <c r="AW17" s="436">
        <v>-6318</v>
      </c>
      <c r="AX17" s="436">
        <v>486286</v>
      </c>
      <c r="AY17" s="436">
        <v>32258</v>
      </c>
      <c r="AZ17" s="436">
        <v>186768</v>
      </c>
      <c r="BA17" s="436">
        <v>219026</v>
      </c>
      <c r="BB17" s="436">
        <v>212708</v>
      </c>
      <c r="BC17" s="436">
        <v>705312</v>
      </c>
      <c r="BD17" s="436">
        <v>-165276</v>
      </c>
      <c r="BE17" s="436">
        <v>-263433</v>
      </c>
      <c r="BF17" s="436">
        <v>-428709</v>
      </c>
      <c r="BG17" s="436">
        <v>-216001</v>
      </c>
      <c r="BH17" s="437">
        <v>276603</v>
      </c>
    </row>
    <row r="18" spans="1:60">
      <c r="A18" s="262" t="s">
        <v>257</v>
      </c>
      <c r="B18" s="245" t="s">
        <v>14</v>
      </c>
      <c r="C18" s="436">
        <v>302</v>
      </c>
      <c r="D18" s="436">
        <v>8</v>
      </c>
      <c r="E18" s="436">
        <v>81</v>
      </c>
      <c r="F18" s="436">
        <v>485</v>
      </c>
      <c r="G18" s="436">
        <v>17073</v>
      </c>
      <c r="H18" s="436">
        <v>135</v>
      </c>
      <c r="I18" s="436">
        <v>2120</v>
      </c>
      <c r="J18" s="436">
        <v>15534</v>
      </c>
      <c r="K18" s="436">
        <v>124</v>
      </c>
      <c r="L18" s="436">
        <v>4337</v>
      </c>
      <c r="M18" s="436">
        <v>2812</v>
      </c>
      <c r="N18" s="436">
        <v>1374</v>
      </c>
      <c r="O18" s="436">
        <v>437</v>
      </c>
      <c r="P18" s="436">
        <v>57919</v>
      </c>
      <c r="Q18" s="436">
        <v>38733</v>
      </c>
      <c r="R18" s="436">
        <v>29391</v>
      </c>
      <c r="S18" s="436">
        <v>8130</v>
      </c>
      <c r="T18" s="436">
        <v>4952</v>
      </c>
      <c r="U18" s="436">
        <v>45903</v>
      </c>
      <c r="V18" s="436">
        <v>13539</v>
      </c>
      <c r="W18" s="436">
        <v>20773</v>
      </c>
      <c r="X18" s="436">
        <v>7112</v>
      </c>
      <c r="Y18" s="436">
        <v>176023</v>
      </c>
      <c r="Z18" s="436">
        <v>657</v>
      </c>
      <c r="AA18" s="436">
        <v>148</v>
      </c>
      <c r="AB18" s="436">
        <v>27</v>
      </c>
      <c r="AC18" s="436">
        <v>7525</v>
      </c>
      <c r="AD18" s="436">
        <v>134</v>
      </c>
      <c r="AE18" s="436">
        <v>1027</v>
      </c>
      <c r="AF18" s="436">
        <v>3653</v>
      </c>
      <c r="AG18" s="436">
        <v>379</v>
      </c>
      <c r="AH18" s="436">
        <v>4787</v>
      </c>
      <c r="AI18" s="436">
        <v>310</v>
      </c>
      <c r="AJ18" s="436">
        <v>958</v>
      </c>
      <c r="AK18" s="436">
        <v>401</v>
      </c>
      <c r="AL18" s="436">
        <v>3614</v>
      </c>
      <c r="AM18" s="436">
        <v>5871</v>
      </c>
      <c r="AN18" s="436">
        <v>20</v>
      </c>
      <c r="AO18" s="436">
        <v>1096</v>
      </c>
      <c r="AP18" s="437">
        <v>477904</v>
      </c>
      <c r="AQ18" s="436">
        <v>1118</v>
      </c>
      <c r="AR18" s="436">
        <v>12442</v>
      </c>
      <c r="AS18" s="436">
        <v>12</v>
      </c>
      <c r="AT18" s="436">
        <v>480</v>
      </c>
      <c r="AU18" s="436">
        <v>15474</v>
      </c>
      <c r="AV18" s="436">
        <v>-3481</v>
      </c>
      <c r="AW18" s="436">
        <v>26045</v>
      </c>
      <c r="AX18" s="436">
        <v>503949</v>
      </c>
      <c r="AY18" s="436">
        <v>27286</v>
      </c>
      <c r="AZ18" s="436">
        <v>478819</v>
      </c>
      <c r="BA18" s="436">
        <v>506105</v>
      </c>
      <c r="BB18" s="436">
        <v>532150</v>
      </c>
      <c r="BC18" s="436">
        <v>1010054</v>
      </c>
      <c r="BD18" s="436">
        <v>-52095</v>
      </c>
      <c r="BE18" s="436">
        <v>-319526</v>
      </c>
      <c r="BF18" s="436">
        <v>-371621</v>
      </c>
      <c r="BG18" s="436">
        <v>160529</v>
      </c>
      <c r="BH18" s="437">
        <v>638433</v>
      </c>
    </row>
    <row r="19" spans="1:60">
      <c r="A19" s="262" t="s">
        <v>258</v>
      </c>
      <c r="B19" s="245" t="s">
        <v>362</v>
      </c>
      <c r="C19" s="436">
        <v>0</v>
      </c>
      <c r="D19" s="436">
        <v>0</v>
      </c>
      <c r="E19" s="436">
        <v>0</v>
      </c>
      <c r="F19" s="436">
        <v>42</v>
      </c>
      <c r="G19" s="436">
        <v>0</v>
      </c>
      <c r="H19" s="436">
        <v>0</v>
      </c>
      <c r="I19" s="436">
        <v>255</v>
      </c>
      <c r="J19" s="436">
        <v>66</v>
      </c>
      <c r="K19" s="436">
        <v>0</v>
      </c>
      <c r="L19" s="436">
        <v>214</v>
      </c>
      <c r="M19" s="436">
        <v>301</v>
      </c>
      <c r="N19" s="436">
        <v>168</v>
      </c>
      <c r="O19" s="436">
        <v>0</v>
      </c>
      <c r="P19" s="436">
        <v>831</v>
      </c>
      <c r="Q19" s="436">
        <v>174041</v>
      </c>
      <c r="R19" s="436">
        <v>31675</v>
      </c>
      <c r="S19" s="436">
        <v>3344</v>
      </c>
      <c r="T19" s="436">
        <v>638</v>
      </c>
      <c r="U19" s="436">
        <v>18957</v>
      </c>
      <c r="V19" s="436">
        <v>857</v>
      </c>
      <c r="W19" s="436">
        <v>16740</v>
      </c>
      <c r="X19" s="436">
        <v>79</v>
      </c>
      <c r="Y19" s="436">
        <v>13134</v>
      </c>
      <c r="Z19" s="436">
        <v>0</v>
      </c>
      <c r="AA19" s="436">
        <v>2125</v>
      </c>
      <c r="AB19" s="436">
        <v>0</v>
      </c>
      <c r="AC19" s="436">
        <v>12</v>
      </c>
      <c r="AD19" s="436">
        <v>0</v>
      </c>
      <c r="AE19" s="436">
        <v>0</v>
      </c>
      <c r="AF19" s="436">
        <v>211</v>
      </c>
      <c r="AG19" s="436">
        <v>0</v>
      </c>
      <c r="AH19" s="436">
        <v>347</v>
      </c>
      <c r="AI19" s="436">
        <v>0</v>
      </c>
      <c r="AJ19" s="436">
        <v>0</v>
      </c>
      <c r="AK19" s="436">
        <v>0</v>
      </c>
      <c r="AL19" s="436">
        <v>36179</v>
      </c>
      <c r="AM19" s="436">
        <v>16</v>
      </c>
      <c r="AN19" s="436">
        <v>0</v>
      </c>
      <c r="AO19" s="436">
        <v>0</v>
      </c>
      <c r="AP19" s="437">
        <v>300232</v>
      </c>
      <c r="AQ19" s="436">
        <v>0</v>
      </c>
      <c r="AR19" s="436">
        <v>581</v>
      </c>
      <c r="AS19" s="436">
        <v>0</v>
      </c>
      <c r="AT19" s="436">
        <v>4404</v>
      </c>
      <c r="AU19" s="436">
        <v>170687</v>
      </c>
      <c r="AV19" s="436">
        <v>19164</v>
      </c>
      <c r="AW19" s="436">
        <v>194836</v>
      </c>
      <c r="AX19" s="436">
        <v>495068</v>
      </c>
      <c r="AY19" s="436">
        <v>350913</v>
      </c>
      <c r="AZ19" s="436">
        <v>632201</v>
      </c>
      <c r="BA19" s="436">
        <v>983114</v>
      </c>
      <c r="BB19" s="436">
        <v>1177950</v>
      </c>
      <c r="BC19" s="436">
        <v>1478182</v>
      </c>
      <c r="BD19" s="436">
        <v>-89546</v>
      </c>
      <c r="BE19" s="436">
        <v>-310188</v>
      </c>
      <c r="BF19" s="436">
        <v>-399734</v>
      </c>
      <c r="BG19" s="436">
        <v>778216</v>
      </c>
      <c r="BH19" s="437">
        <v>1078448</v>
      </c>
    </row>
    <row r="20" spans="1:60">
      <c r="A20" s="262" t="s">
        <v>259</v>
      </c>
      <c r="B20" s="245" t="s">
        <v>363</v>
      </c>
      <c r="C20" s="436">
        <v>0</v>
      </c>
      <c r="D20" s="436">
        <v>1</v>
      </c>
      <c r="E20" s="436">
        <v>0</v>
      </c>
      <c r="F20" s="436">
        <v>55</v>
      </c>
      <c r="G20" s="436">
        <v>0</v>
      </c>
      <c r="H20" s="436">
        <v>0</v>
      </c>
      <c r="I20" s="436">
        <v>13</v>
      </c>
      <c r="J20" s="436">
        <v>0</v>
      </c>
      <c r="K20" s="436">
        <v>1</v>
      </c>
      <c r="L20" s="436">
        <v>1426</v>
      </c>
      <c r="M20" s="436">
        <v>291</v>
      </c>
      <c r="N20" s="436">
        <v>220</v>
      </c>
      <c r="O20" s="436">
        <v>48</v>
      </c>
      <c r="P20" s="436">
        <v>367</v>
      </c>
      <c r="Q20" s="436">
        <v>3699</v>
      </c>
      <c r="R20" s="436">
        <v>142198</v>
      </c>
      <c r="S20" s="436">
        <v>422</v>
      </c>
      <c r="T20" s="436">
        <v>910</v>
      </c>
      <c r="U20" s="436">
        <v>2676</v>
      </c>
      <c r="V20" s="436">
        <v>293</v>
      </c>
      <c r="W20" s="436">
        <v>1722</v>
      </c>
      <c r="X20" s="436">
        <v>21</v>
      </c>
      <c r="Y20" s="436">
        <v>113</v>
      </c>
      <c r="Z20" s="436">
        <v>10</v>
      </c>
      <c r="AA20" s="436">
        <v>52</v>
      </c>
      <c r="AB20" s="436">
        <v>0</v>
      </c>
      <c r="AC20" s="436">
        <v>9</v>
      </c>
      <c r="AD20" s="436">
        <v>0</v>
      </c>
      <c r="AE20" s="436">
        <v>0</v>
      </c>
      <c r="AF20" s="436">
        <v>125</v>
      </c>
      <c r="AG20" s="436">
        <v>1</v>
      </c>
      <c r="AH20" s="436">
        <v>17</v>
      </c>
      <c r="AI20" s="436">
        <v>0</v>
      </c>
      <c r="AJ20" s="436">
        <v>0</v>
      </c>
      <c r="AK20" s="436">
        <v>0</v>
      </c>
      <c r="AL20" s="436">
        <v>42421</v>
      </c>
      <c r="AM20" s="436">
        <v>19</v>
      </c>
      <c r="AN20" s="436">
        <v>0</v>
      </c>
      <c r="AO20" s="436">
        <v>0</v>
      </c>
      <c r="AP20" s="437">
        <v>197130</v>
      </c>
      <c r="AQ20" s="436">
        <v>0</v>
      </c>
      <c r="AR20" s="436">
        <v>304</v>
      </c>
      <c r="AS20" s="436">
        <v>0</v>
      </c>
      <c r="AT20" s="436">
        <v>2597</v>
      </c>
      <c r="AU20" s="436">
        <v>290576</v>
      </c>
      <c r="AV20" s="436">
        <v>1180</v>
      </c>
      <c r="AW20" s="436">
        <v>294657</v>
      </c>
      <c r="AX20" s="436">
        <v>491787</v>
      </c>
      <c r="AY20" s="436">
        <v>372203</v>
      </c>
      <c r="AZ20" s="436">
        <v>392168</v>
      </c>
      <c r="BA20" s="436">
        <v>764371</v>
      </c>
      <c r="BB20" s="436">
        <v>1059028</v>
      </c>
      <c r="BC20" s="436">
        <v>1256158</v>
      </c>
      <c r="BD20" s="436">
        <v>-74936</v>
      </c>
      <c r="BE20" s="436">
        <v>-317921</v>
      </c>
      <c r="BF20" s="436">
        <v>-392857</v>
      </c>
      <c r="BG20" s="436">
        <v>666171</v>
      </c>
      <c r="BH20" s="437">
        <v>863301</v>
      </c>
    </row>
    <row r="21" spans="1:60">
      <c r="A21" s="262" t="s">
        <v>260</v>
      </c>
      <c r="B21" s="245" t="s">
        <v>364</v>
      </c>
      <c r="C21" s="436">
        <v>159</v>
      </c>
      <c r="D21" s="436">
        <v>0</v>
      </c>
      <c r="E21" s="436">
        <v>1</v>
      </c>
      <c r="F21" s="436">
        <v>0</v>
      </c>
      <c r="G21" s="436">
        <v>0</v>
      </c>
      <c r="H21" s="436">
        <v>0</v>
      </c>
      <c r="I21" s="436">
        <v>0</v>
      </c>
      <c r="J21" s="436">
        <v>4</v>
      </c>
      <c r="K21" s="436">
        <v>0</v>
      </c>
      <c r="L21" s="436">
        <v>0</v>
      </c>
      <c r="M21" s="436">
        <v>0</v>
      </c>
      <c r="N21" s="436">
        <v>0</v>
      </c>
      <c r="O21" s="436">
        <v>0</v>
      </c>
      <c r="P21" s="436">
        <v>14</v>
      </c>
      <c r="Q21" s="436">
        <v>2302</v>
      </c>
      <c r="R21" s="436">
        <v>5683</v>
      </c>
      <c r="S21" s="436">
        <v>32146</v>
      </c>
      <c r="T21" s="436">
        <v>28</v>
      </c>
      <c r="U21" s="436">
        <v>922</v>
      </c>
      <c r="V21" s="436">
        <v>310</v>
      </c>
      <c r="W21" s="436">
        <v>513</v>
      </c>
      <c r="X21" s="436">
        <v>52</v>
      </c>
      <c r="Y21" s="436">
        <v>419</v>
      </c>
      <c r="Z21" s="436">
        <v>0</v>
      </c>
      <c r="AA21" s="436">
        <v>19</v>
      </c>
      <c r="AB21" s="436">
        <v>5</v>
      </c>
      <c r="AC21" s="436">
        <v>2518</v>
      </c>
      <c r="AD21" s="436">
        <v>13</v>
      </c>
      <c r="AE21" s="436">
        <v>0</v>
      </c>
      <c r="AF21" s="436">
        <v>62</v>
      </c>
      <c r="AG21" s="436">
        <v>25</v>
      </c>
      <c r="AH21" s="436">
        <v>3129</v>
      </c>
      <c r="AI21" s="436">
        <v>0</v>
      </c>
      <c r="AJ21" s="436">
        <v>30483</v>
      </c>
      <c r="AK21" s="436">
        <v>0</v>
      </c>
      <c r="AL21" s="436">
        <v>14295</v>
      </c>
      <c r="AM21" s="436">
        <v>1113</v>
      </c>
      <c r="AN21" s="436">
        <v>1331</v>
      </c>
      <c r="AO21" s="436">
        <v>0</v>
      </c>
      <c r="AP21" s="437">
        <v>95546</v>
      </c>
      <c r="AQ21" s="436">
        <v>792</v>
      </c>
      <c r="AR21" s="436">
        <v>13522</v>
      </c>
      <c r="AS21" s="436">
        <v>10</v>
      </c>
      <c r="AT21" s="436">
        <v>12821</v>
      </c>
      <c r="AU21" s="436">
        <v>186200</v>
      </c>
      <c r="AV21" s="436">
        <v>9054</v>
      </c>
      <c r="AW21" s="436">
        <v>222399</v>
      </c>
      <c r="AX21" s="436">
        <v>317945</v>
      </c>
      <c r="AY21" s="436">
        <v>19921</v>
      </c>
      <c r="AZ21" s="436">
        <v>65329</v>
      </c>
      <c r="BA21" s="436">
        <v>85250</v>
      </c>
      <c r="BB21" s="436">
        <v>307649</v>
      </c>
      <c r="BC21" s="436">
        <v>403195</v>
      </c>
      <c r="BD21" s="436">
        <v>-67507</v>
      </c>
      <c r="BE21" s="436">
        <v>-101651</v>
      </c>
      <c r="BF21" s="436">
        <v>-169158</v>
      </c>
      <c r="BG21" s="436">
        <v>138491</v>
      </c>
      <c r="BH21" s="437">
        <v>234037</v>
      </c>
    </row>
    <row r="22" spans="1:60">
      <c r="A22" s="262" t="s">
        <v>261</v>
      </c>
      <c r="B22" s="245" t="s">
        <v>372</v>
      </c>
      <c r="C22" s="436">
        <v>0</v>
      </c>
      <c r="D22" s="436">
        <v>0</v>
      </c>
      <c r="E22" s="436">
        <v>0</v>
      </c>
      <c r="F22" s="436">
        <v>0</v>
      </c>
      <c r="G22" s="436">
        <v>1</v>
      </c>
      <c r="H22" s="436">
        <v>0</v>
      </c>
      <c r="I22" s="436">
        <v>4</v>
      </c>
      <c r="J22" s="436">
        <v>7</v>
      </c>
      <c r="K22" s="436">
        <v>0</v>
      </c>
      <c r="L22" s="436">
        <v>0</v>
      </c>
      <c r="M22" s="436">
        <v>0</v>
      </c>
      <c r="N22" s="436">
        <v>1</v>
      </c>
      <c r="O22" s="436">
        <v>11</v>
      </c>
      <c r="P22" s="436">
        <v>4504</v>
      </c>
      <c r="Q22" s="436">
        <v>3219</v>
      </c>
      <c r="R22" s="436">
        <v>8328</v>
      </c>
      <c r="S22" s="436">
        <v>33182</v>
      </c>
      <c r="T22" s="436">
        <v>103347</v>
      </c>
      <c r="U22" s="436">
        <v>129844</v>
      </c>
      <c r="V22" s="436">
        <v>187264</v>
      </c>
      <c r="W22" s="436">
        <v>8120</v>
      </c>
      <c r="X22" s="436">
        <v>656</v>
      </c>
      <c r="Y22" s="436">
        <v>656</v>
      </c>
      <c r="Z22" s="436">
        <v>5</v>
      </c>
      <c r="AA22" s="436">
        <v>5</v>
      </c>
      <c r="AB22" s="436">
        <v>0</v>
      </c>
      <c r="AC22" s="436">
        <v>81</v>
      </c>
      <c r="AD22" s="436">
        <v>51</v>
      </c>
      <c r="AE22" s="436">
        <v>0</v>
      </c>
      <c r="AF22" s="436">
        <v>11</v>
      </c>
      <c r="AG22" s="436">
        <v>694</v>
      </c>
      <c r="AH22" s="436">
        <v>2278</v>
      </c>
      <c r="AI22" s="436">
        <v>2818</v>
      </c>
      <c r="AJ22" s="436">
        <v>10</v>
      </c>
      <c r="AK22" s="436">
        <v>0</v>
      </c>
      <c r="AL22" s="436">
        <v>46726</v>
      </c>
      <c r="AM22" s="436">
        <v>26</v>
      </c>
      <c r="AN22" s="436">
        <v>1938</v>
      </c>
      <c r="AO22" s="436">
        <v>0</v>
      </c>
      <c r="AP22" s="437">
        <v>533787</v>
      </c>
      <c r="AQ22" s="436">
        <v>20</v>
      </c>
      <c r="AR22" s="436">
        <v>5751</v>
      </c>
      <c r="AS22" s="436">
        <v>0</v>
      </c>
      <c r="AT22" s="436">
        <v>0</v>
      </c>
      <c r="AU22" s="436">
        <v>0</v>
      </c>
      <c r="AV22" s="436">
        <v>-16374</v>
      </c>
      <c r="AW22" s="436">
        <v>-10603</v>
      </c>
      <c r="AX22" s="436">
        <v>523184</v>
      </c>
      <c r="AY22" s="436">
        <v>132887</v>
      </c>
      <c r="AZ22" s="436">
        <v>125429</v>
      </c>
      <c r="BA22" s="436">
        <v>258316</v>
      </c>
      <c r="BB22" s="436">
        <v>247713</v>
      </c>
      <c r="BC22" s="436">
        <v>781500</v>
      </c>
      <c r="BD22" s="436">
        <v>-180270</v>
      </c>
      <c r="BE22" s="436">
        <v>-280970</v>
      </c>
      <c r="BF22" s="436">
        <v>-461240</v>
      </c>
      <c r="BG22" s="436">
        <v>-213527</v>
      </c>
      <c r="BH22" s="437">
        <v>320260</v>
      </c>
    </row>
    <row r="23" spans="1:60">
      <c r="A23" s="262" t="s">
        <v>262</v>
      </c>
      <c r="B23" s="245" t="s">
        <v>15</v>
      </c>
      <c r="C23" s="436">
        <v>7</v>
      </c>
      <c r="D23" s="436">
        <v>0</v>
      </c>
      <c r="E23" s="436">
        <v>65</v>
      </c>
      <c r="F23" s="436">
        <v>3</v>
      </c>
      <c r="G23" s="436">
        <v>1</v>
      </c>
      <c r="H23" s="436">
        <v>0</v>
      </c>
      <c r="I23" s="436">
        <v>26</v>
      </c>
      <c r="J23" s="436">
        <v>5</v>
      </c>
      <c r="K23" s="436">
        <v>0</v>
      </c>
      <c r="L23" s="436">
        <v>12</v>
      </c>
      <c r="M23" s="436">
        <v>8</v>
      </c>
      <c r="N23" s="436">
        <v>0</v>
      </c>
      <c r="O23" s="436">
        <v>1</v>
      </c>
      <c r="P23" s="436">
        <v>527</v>
      </c>
      <c r="Q23" s="436">
        <v>24598</v>
      </c>
      <c r="R23" s="436">
        <v>17978</v>
      </c>
      <c r="S23" s="436">
        <v>5232</v>
      </c>
      <c r="T23" s="436">
        <v>12690</v>
      </c>
      <c r="U23" s="436">
        <v>231083</v>
      </c>
      <c r="V23" s="436">
        <v>14228</v>
      </c>
      <c r="W23" s="436">
        <v>26486</v>
      </c>
      <c r="X23" s="436">
        <v>612</v>
      </c>
      <c r="Y23" s="436">
        <v>15629</v>
      </c>
      <c r="Z23" s="436">
        <v>3</v>
      </c>
      <c r="AA23" s="436">
        <v>38</v>
      </c>
      <c r="AB23" s="436">
        <v>0</v>
      </c>
      <c r="AC23" s="436">
        <v>608</v>
      </c>
      <c r="AD23" s="436">
        <v>3</v>
      </c>
      <c r="AE23" s="436">
        <v>37</v>
      </c>
      <c r="AF23" s="436">
        <v>403</v>
      </c>
      <c r="AG23" s="436">
        <v>86</v>
      </c>
      <c r="AH23" s="436">
        <v>1998</v>
      </c>
      <c r="AI23" s="436">
        <v>766</v>
      </c>
      <c r="AJ23" s="436">
        <v>209</v>
      </c>
      <c r="AK23" s="436">
        <v>0</v>
      </c>
      <c r="AL23" s="436">
        <v>22880</v>
      </c>
      <c r="AM23" s="436">
        <v>410</v>
      </c>
      <c r="AN23" s="436">
        <v>0</v>
      </c>
      <c r="AO23" s="436">
        <v>218</v>
      </c>
      <c r="AP23" s="437">
        <v>376850</v>
      </c>
      <c r="AQ23" s="436">
        <v>2933</v>
      </c>
      <c r="AR23" s="436">
        <v>129261</v>
      </c>
      <c r="AS23" s="436">
        <v>0</v>
      </c>
      <c r="AT23" s="436">
        <v>8409</v>
      </c>
      <c r="AU23" s="436">
        <v>190081</v>
      </c>
      <c r="AV23" s="436">
        <v>14398</v>
      </c>
      <c r="AW23" s="436">
        <v>345082</v>
      </c>
      <c r="AX23" s="436">
        <v>721932</v>
      </c>
      <c r="AY23" s="436">
        <v>524862</v>
      </c>
      <c r="AZ23" s="436">
        <v>792300</v>
      </c>
      <c r="BA23" s="436">
        <v>1317162</v>
      </c>
      <c r="BB23" s="436">
        <v>1662244</v>
      </c>
      <c r="BC23" s="436">
        <v>2039094</v>
      </c>
      <c r="BD23" s="436">
        <v>-175299</v>
      </c>
      <c r="BE23" s="436">
        <v>-336450</v>
      </c>
      <c r="BF23" s="436">
        <v>-511749</v>
      </c>
      <c r="BG23" s="436">
        <v>1150495</v>
      </c>
      <c r="BH23" s="437">
        <v>1527345</v>
      </c>
    </row>
    <row r="24" spans="1:60">
      <c r="A24" s="262" t="s">
        <v>263</v>
      </c>
      <c r="B24" s="245" t="s">
        <v>411</v>
      </c>
      <c r="C24" s="436">
        <v>2</v>
      </c>
      <c r="D24" s="436">
        <v>0</v>
      </c>
      <c r="E24" s="436">
        <v>2</v>
      </c>
      <c r="F24" s="436">
        <v>0</v>
      </c>
      <c r="G24" s="436">
        <v>43</v>
      </c>
      <c r="H24" s="436">
        <v>0</v>
      </c>
      <c r="I24" s="436">
        <v>0</v>
      </c>
      <c r="J24" s="436">
        <v>37</v>
      </c>
      <c r="K24" s="436">
        <v>0</v>
      </c>
      <c r="L24" s="436">
        <v>3</v>
      </c>
      <c r="M24" s="436">
        <v>2</v>
      </c>
      <c r="N24" s="436">
        <v>1</v>
      </c>
      <c r="O24" s="436">
        <v>0</v>
      </c>
      <c r="P24" s="436">
        <v>25</v>
      </c>
      <c r="Q24" s="436">
        <v>525</v>
      </c>
      <c r="R24" s="436">
        <v>172</v>
      </c>
      <c r="S24" s="436">
        <v>9</v>
      </c>
      <c r="T24" s="436">
        <v>13</v>
      </c>
      <c r="U24" s="436">
        <v>85</v>
      </c>
      <c r="V24" s="436">
        <v>8163</v>
      </c>
      <c r="W24" s="436">
        <v>1294</v>
      </c>
      <c r="X24" s="436">
        <v>26</v>
      </c>
      <c r="Y24" s="436">
        <v>3157</v>
      </c>
      <c r="Z24" s="436">
        <v>14</v>
      </c>
      <c r="AA24" s="436">
        <v>2</v>
      </c>
      <c r="AB24" s="436">
        <v>3</v>
      </c>
      <c r="AC24" s="436">
        <v>851</v>
      </c>
      <c r="AD24" s="436">
        <v>168</v>
      </c>
      <c r="AE24" s="436">
        <v>208</v>
      </c>
      <c r="AF24" s="436">
        <v>292</v>
      </c>
      <c r="AG24" s="436">
        <v>156</v>
      </c>
      <c r="AH24" s="436">
        <v>1627</v>
      </c>
      <c r="AI24" s="436">
        <v>222</v>
      </c>
      <c r="AJ24" s="436">
        <v>72</v>
      </c>
      <c r="AK24" s="436">
        <v>13</v>
      </c>
      <c r="AL24" s="436">
        <v>3708</v>
      </c>
      <c r="AM24" s="436">
        <v>299</v>
      </c>
      <c r="AN24" s="436">
        <v>0</v>
      </c>
      <c r="AO24" s="436">
        <v>0</v>
      </c>
      <c r="AP24" s="437">
        <v>21194</v>
      </c>
      <c r="AQ24" s="436">
        <v>358</v>
      </c>
      <c r="AR24" s="436">
        <v>120706</v>
      </c>
      <c r="AS24" s="436">
        <v>0</v>
      </c>
      <c r="AT24" s="436">
        <v>24753</v>
      </c>
      <c r="AU24" s="436">
        <v>84601</v>
      </c>
      <c r="AV24" s="436">
        <v>-6034</v>
      </c>
      <c r="AW24" s="436">
        <v>224384</v>
      </c>
      <c r="AX24" s="436">
        <v>245578</v>
      </c>
      <c r="AY24" s="436">
        <v>138201</v>
      </c>
      <c r="AZ24" s="436">
        <v>394722</v>
      </c>
      <c r="BA24" s="436">
        <v>532923</v>
      </c>
      <c r="BB24" s="436">
        <v>757307</v>
      </c>
      <c r="BC24" s="436">
        <v>778501</v>
      </c>
      <c r="BD24" s="436">
        <v>-168506</v>
      </c>
      <c r="BE24" s="436">
        <v>-22087</v>
      </c>
      <c r="BF24" s="436">
        <v>-190593</v>
      </c>
      <c r="BG24" s="436">
        <v>566714</v>
      </c>
      <c r="BH24" s="437">
        <v>587908</v>
      </c>
    </row>
    <row r="25" spans="1:60">
      <c r="A25" s="262" t="s">
        <v>264</v>
      </c>
      <c r="B25" s="245" t="s">
        <v>307</v>
      </c>
      <c r="C25" s="436">
        <v>0</v>
      </c>
      <c r="D25" s="436">
        <v>0</v>
      </c>
      <c r="E25" s="436">
        <v>2042</v>
      </c>
      <c r="F25" s="436">
        <v>2</v>
      </c>
      <c r="G25" s="436">
        <v>1</v>
      </c>
      <c r="H25" s="436">
        <v>0</v>
      </c>
      <c r="I25" s="436">
        <v>0</v>
      </c>
      <c r="J25" s="436">
        <v>0</v>
      </c>
      <c r="K25" s="436">
        <v>0</v>
      </c>
      <c r="L25" s="436">
        <v>0</v>
      </c>
      <c r="M25" s="436">
        <v>0</v>
      </c>
      <c r="N25" s="436">
        <v>0</v>
      </c>
      <c r="O25" s="436">
        <v>0</v>
      </c>
      <c r="P25" s="436">
        <v>0</v>
      </c>
      <c r="Q25" s="436">
        <v>0</v>
      </c>
      <c r="R25" s="436">
        <v>1125</v>
      </c>
      <c r="S25" s="436">
        <v>0</v>
      </c>
      <c r="T25" s="436">
        <v>0</v>
      </c>
      <c r="U25" s="436">
        <v>0</v>
      </c>
      <c r="V25" s="436">
        <v>0</v>
      </c>
      <c r="W25" s="436">
        <v>386771</v>
      </c>
      <c r="X25" s="436">
        <v>1</v>
      </c>
      <c r="Y25" s="436">
        <v>3</v>
      </c>
      <c r="Z25" s="436">
        <v>0</v>
      </c>
      <c r="AA25" s="436">
        <v>0</v>
      </c>
      <c r="AB25" s="436">
        <v>0</v>
      </c>
      <c r="AC25" s="436">
        <v>14</v>
      </c>
      <c r="AD25" s="436">
        <v>0</v>
      </c>
      <c r="AE25" s="436">
        <v>0</v>
      </c>
      <c r="AF25" s="436">
        <v>27834</v>
      </c>
      <c r="AG25" s="436">
        <v>0</v>
      </c>
      <c r="AH25" s="436">
        <v>5627</v>
      </c>
      <c r="AI25" s="436">
        <v>89</v>
      </c>
      <c r="AJ25" s="436">
        <v>0</v>
      </c>
      <c r="AK25" s="436">
        <v>0</v>
      </c>
      <c r="AL25" s="436">
        <v>41145</v>
      </c>
      <c r="AM25" s="436">
        <v>64</v>
      </c>
      <c r="AN25" s="436">
        <v>0</v>
      </c>
      <c r="AO25" s="436">
        <v>0</v>
      </c>
      <c r="AP25" s="437">
        <v>464718</v>
      </c>
      <c r="AQ25" s="436">
        <v>0</v>
      </c>
      <c r="AR25" s="436">
        <v>98107</v>
      </c>
      <c r="AS25" s="436">
        <v>0</v>
      </c>
      <c r="AT25" s="436">
        <v>23286</v>
      </c>
      <c r="AU25" s="436">
        <v>152629</v>
      </c>
      <c r="AV25" s="436">
        <v>7897</v>
      </c>
      <c r="AW25" s="436">
        <v>281919</v>
      </c>
      <c r="AX25" s="436">
        <v>746637</v>
      </c>
      <c r="AY25" s="436">
        <v>487913</v>
      </c>
      <c r="AZ25" s="436">
        <v>470166</v>
      </c>
      <c r="BA25" s="436">
        <v>958079</v>
      </c>
      <c r="BB25" s="436">
        <v>1239998</v>
      </c>
      <c r="BC25" s="436">
        <v>1704716</v>
      </c>
      <c r="BD25" s="436">
        <v>-90999</v>
      </c>
      <c r="BE25" s="436">
        <v>-487549</v>
      </c>
      <c r="BF25" s="436">
        <v>-578548</v>
      </c>
      <c r="BG25" s="436">
        <v>661450</v>
      </c>
      <c r="BH25" s="437">
        <v>1126168</v>
      </c>
    </row>
    <row r="26" spans="1:60">
      <c r="A26" s="262" t="s">
        <v>265</v>
      </c>
      <c r="B26" s="245" t="s">
        <v>16</v>
      </c>
      <c r="C26" s="436">
        <v>197</v>
      </c>
      <c r="D26" s="436">
        <v>33</v>
      </c>
      <c r="E26" s="436">
        <v>290</v>
      </c>
      <c r="F26" s="436">
        <v>109</v>
      </c>
      <c r="G26" s="436">
        <v>16781</v>
      </c>
      <c r="H26" s="436">
        <v>1258</v>
      </c>
      <c r="I26" s="436">
        <v>5277</v>
      </c>
      <c r="J26" s="436">
        <v>6372</v>
      </c>
      <c r="K26" s="436">
        <v>1369</v>
      </c>
      <c r="L26" s="436">
        <v>1173</v>
      </c>
      <c r="M26" s="436">
        <v>3313</v>
      </c>
      <c r="N26" s="436">
        <v>22307</v>
      </c>
      <c r="O26" s="436">
        <v>9094</v>
      </c>
      <c r="P26" s="436">
        <v>3817</v>
      </c>
      <c r="Q26" s="436">
        <v>1049</v>
      </c>
      <c r="R26" s="436">
        <v>3124</v>
      </c>
      <c r="S26" s="436">
        <v>2497</v>
      </c>
      <c r="T26" s="436">
        <v>2081</v>
      </c>
      <c r="U26" s="436">
        <v>4700</v>
      </c>
      <c r="V26" s="436">
        <v>4000</v>
      </c>
      <c r="W26" s="436">
        <v>2546</v>
      </c>
      <c r="X26" s="436">
        <v>26468</v>
      </c>
      <c r="Y26" s="436">
        <v>6079</v>
      </c>
      <c r="Z26" s="436">
        <v>13068</v>
      </c>
      <c r="AA26" s="436">
        <v>718</v>
      </c>
      <c r="AB26" s="436">
        <v>712</v>
      </c>
      <c r="AC26" s="436">
        <v>19370</v>
      </c>
      <c r="AD26" s="436">
        <v>18834</v>
      </c>
      <c r="AE26" s="436">
        <v>228</v>
      </c>
      <c r="AF26" s="436">
        <v>5179</v>
      </c>
      <c r="AG26" s="436">
        <v>14749</v>
      </c>
      <c r="AH26" s="436">
        <v>10819</v>
      </c>
      <c r="AI26" s="436">
        <v>30916</v>
      </c>
      <c r="AJ26" s="436">
        <v>11256</v>
      </c>
      <c r="AK26" s="436">
        <v>8833</v>
      </c>
      <c r="AL26" s="436">
        <v>14016</v>
      </c>
      <c r="AM26" s="436">
        <v>15034</v>
      </c>
      <c r="AN26" s="436">
        <v>3406</v>
      </c>
      <c r="AO26" s="436">
        <v>324</v>
      </c>
      <c r="AP26" s="437">
        <v>291396</v>
      </c>
      <c r="AQ26" s="436">
        <v>11133</v>
      </c>
      <c r="AR26" s="436">
        <v>146710</v>
      </c>
      <c r="AS26" s="436">
        <v>1</v>
      </c>
      <c r="AT26" s="436">
        <v>2902</v>
      </c>
      <c r="AU26" s="436">
        <v>32595</v>
      </c>
      <c r="AV26" s="436">
        <v>967</v>
      </c>
      <c r="AW26" s="436">
        <v>194308</v>
      </c>
      <c r="AX26" s="436">
        <v>485704</v>
      </c>
      <c r="AY26" s="436">
        <v>56330</v>
      </c>
      <c r="AZ26" s="436">
        <v>302790</v>
      </c>
      <c r="BA26" s="436">
        <v>359120</v>
      </c>
      <c r="BB26" s="436">
        <v>553428</v>
      </c>
      <c r="BC26" s="436">
        <v>844824</v>
      </c>
      <c r="BD26" s="436">
        <v>-154791</v>
      </c>
      <c r="BE26" s="436">
        <v>-232350</v>
      </c>
      <c r="BF26" s="436">
        <v>-387141</v>
      </c>
      <c r="BG26" s="436">
        <v>166287</v>
      </c>
      <c r="BH26" s="437">
        <v>457683</v>
      </c>
    </row>
    <row r="27" spans="1:60">
      <c r="A27" s="262" t="s">
        <v>266</v>
      </c>
      <c r="B27" s="245" t="s">
        <v>17</v>
      </c>
      <c r="C27" s="436">
        <v>528</v>
      </c>
      <c r="D27" s="436">
        <v>13</v>
      </c>
      <c r="E27" s="436">
        <v>60</v>
      </c>
      <c r="F27" s="436">
        <v>139</v>
      </c>
      <c r="G27" s="436">
        <v>1261</v>
      </c>
      <c r="H27" s="436">
        <v>142</v>
      </c>
      <c r="I27" s="436">
        <v>1286</v>
      </c>
      <c r="J27" s="436">
        <v>5043</v>
      </c>
      <c r="K27" s="436">
        <v>141</v>
      </c>
      <c r="L27" s="436">
        <v>1701</v>
      </c>
      <c r="M27" s="436">
        <v>1478</v>
      </c>
      <c r="N27" s="436">
        <v>11613</v>
      </c>
      <c r="O27" s="436">
        <v>810</v>
      </c>
      <c r="P27" s="436">
        <v>1930</v>
      </c>
      <c r="Q27" s="436">
        <v>1813</v>
      </c>
      <c r="R27" s="436">
        <v>1439</v>
      </c>
      <c r="S27" s="436">
        <v>212</v>
      </c>
      <c r="T27" s="436">
        <v>897</v>
      </c>
      <c r="U27" s="436">
        <v>2548</v>
      </c>
      <c r="V27" s="436">
        <v>1027</v>
      </c>
      <c r="W27" s="436">
        <v>1350</v>
      </c>
      <c r="X27" s="436">
        <v>698</v>
      </c>
      <c r="Y27" s="436">
        <v>1519</v>
      </c>
      <c r="Z27" s="436">
        <v>17436</v>
      </c>
      <c r="AA27" s="436">
        <v>5512</v>
      </c>
      <c r="AB27" s="436">
        <v>563</v>
      </c>
      <c r="AC27" s="436">
        <v>9892</v>
      </c>
      <c r="AD27" s="436">
        <v>3011</v>
      </c>
      <c r="AE27" s="436">
        <v>29236</v>
      </c>
      <c r="AF27" s="436">
        <v>12086</v>
      </c>
      <c r="AG27" s="436">
        <v>1902</v>
      </c>
      <c r="AH27" s="436">
        <v>10893</v>
      </c>
      <c r="AI27" s="436">
        <v>9451</v>
      </c>
      <c r="AJ27" s="436">
        <v>6579</v>
      </c>
      <c r="AK27" s="436">
        <v>271</v>
      </c>
      <c r="AL27" s="436">
        <v>2595</v>
      </c>
      <c r="AM27" s="436">
        <v>5258</v>
      </c>
      <c r="AN27" s="436">
        <v>0</v>
      </c>
      <c r="AO27" s="436">
        <v>25</v>
      </c>
      <c r="AP27" s="437">
        <v>152358</v>
      </c>
      <c r="AQ27" s="436">
        <v>0</v>
      </c>
      <c r="AR27" s="436">
        <v>0</v>
      </c>
      <c r="AS27" s="436">
        <v>0</v>
      </c>
      <c r="AT27" s="436">
        <v>560938</v>
      </c>
      <c r="AU27" s="436">
        <v>1138937</v>
      </c>
      <c r="AV27" s="436">
        <v>0</v>
      </c>
      <c r="AW27" s="436">
        <v>1699875</v>
      </c>
      <c r="AX27" s="436">
        <v>1852233</v>
      </c>
      <c r="AY27" s="436">
        <v>0</v>
      </c>
      <c r="AZ27" s="436">
        <v>0</v>
      </c>
      <c r="BA27" s="436">
        <v>0</v>
      </c>
      <c r="BB27" s="436">
        <v>1699875</v>
      </c>
      <c r="BC27" s="436">
        <v>1852233</v>
      </c>
      <c r="BD27" s="436">
        <v>0</v>
      </c>
      <c r="BE27" s="436">
        <v>0</v>
      </c>
      <c r="BF27" s="436">
        <v>0</v>
      </c>
      <c r="BG27" s="436">
        <v>1699875</v>
      </c>
      <c r="BH27" s="437">
        <v>1852233</v>
      </c>
    </row>
    <row r="28" spans="1:60">
      <c r="A28" s="262" t="s">
        <v>267</v>
      </c>
      <c r="B28" s="245" t="s">
        <v>308</v>
      </c>
      <c r="C28" s="436">
        <v>1715</v>
      </c>
      <c r="D28" s="436">
        <v>40</v>
      </c>
      <c r="E28" s="436">
        <v>231</v>
      </c>
      <c r="F28" s="436">
        <v>513</v>
      </c>
      <c r="G28" s="436">
        <v>29902</v>
      </c>
      <c r="H28" s="436">
        <v>2054</v>
      </c>
      <c r="I28" s="436">
        <v>16183</v>
      </c>
      <c r="J28" s="436">
        <v>55814</v>
      </c>
      <c r="K28" s="436">
        <v>1288</v>
      </c>
      <c r="L28" s="436">
        <v>18108</v>
      </c>
      <c r="M28" s="436">
        <v>14883</v>
      </c>
      <c r="N28" s="436">
        <v>152943</v>
      </c>
      <c r="O28" s="436">
        <v>12346</v>
      </c>
      <c r="P28" s="436">
        <v>15273</v>
      </c>
      <c r="Q28" s="436">
        <v>11991</v>
      </c>
      <c r="R28" s="436">
        <v>8580</v>
      </c>
      <c r="S28" s="436">
        <v>2629</v>
      </c>
      <c r="T28" s="436">
        <v>8740</v>
      </c>
      <c r="U28" s="436">
        <v>15744</v>
      </c>
      <c r="V28" s="436">
        <v>2756</v>
      </c>
      <c r="W28" s="436">
        <v>17862</v>
      </c>
      <c r="X28" s="436">
        <v>6684</v>
      </c>
      <c r="Y28" s="436">
        <v>6339</v>
      </c>
      <c r="Z28" s="436">
        <v>98845</v>
      </c>
      <c r="AA28" s="436">
        <v>8430</v>
      </c>
      <c r="AB28" s="436">
        <v>16414</v>
      </c>
      <c r="AC28" s="436">
        <v>81268</v>
      </c>
      <c r="AD28" s="436">
        <v>6050</v>
      </c>
      <c r="AE28" s="436">
        <v>12184</v>
      </c>
      <c r="AF28" s="436">
        <v>31318</v>
      </c>
      <c r="AG28" s="436">
        <v>4615</v>
      </c>
      <c r="AH28" s="436">
        <v>14679</v>
      </c>
      <c r="AI28" s="436">
        <v>33213</v>
      </c>
      <c r="AJ28" s="436">
        <v>34865</v>
      </c>
      <c r="AK28" s="436">
        <v>832</v>
      </c>
      <c r="AL28" s="436">
        <v>10492</v>
      </c>
      <c r="AM28" s="436">
        <v>84256</v>
      </c>
      <c r="AN28" s="436">
        <v>0</v>
      </c>
      <c r="AO28" s="436">
        <v>860</v>
      </c>
      <c r="AP28" s="437">
        <v>840939</v>
      </c>
      <c r="AQ28" s="436">
        <v>153</v>
      </c>
      <c r="AR28" s="436">
        <v>190214</v>
      </c>
      <c r="AS28" s="436">
        <v>0</v>
      </c>
      <c r="AT28" s="436">
        <v>0</v>
      </c>
      <c r="AU28" s="436">
        <v>0</v>
      </c>
      <c r="AV28" s="436">
        <v>0</v>
      </c>
      <c r="AW28" s="436">
        <v>190367</v>
      </c>
      <c r="AX28" s="436">
        <v>1031306</v>
      </c>
      <c r="AY28" s="436">
        <v>975</v>
      </c>
      <c r="AZ28" s="436">
        <v>66155</v>
      </c>
      <c r="BA28" s="436">
        <v>67130</v>
      </c>
      <c r="BB28" s="436">
        <v>257497</v>
      </c>
      <c r="BC28" s="436">
        <v>1098436</v>
      </c>
      <c r="BD28" s="436">
        <v>-124</v>
      </c>
      <c r="BE28" s="436">
        <v>-3300</v>
      </c>
      <c r="BF28" s="436">
        <v>-3424</v>
      </c>
      <c r="BG28" s="436">
        <v>254073</v>
      </c>
      <c r="BH28" s="437">
        <v>1095012</v>
      </c>
    </row>
    <row r="29" spans="1:60">
      <c r="A29" s="262" t="s">
        <v>268</v>
      </c>
      <c r="B29" s="245" t="s">
        <v>365</v>
      </c>
      <c r="C29" s="436">
        <v>178</v>
      </c>
      <c r="D29" s="436">
        <v>1</v>
      </c>
      <c r="E29" s="436">
        <v>14</v>
      </c>
      <c r="F29" s="436">
        <v>78</v>
      </c>
      <c r="G29" s="436">
        <v>4137</v>
      </c>
      <c r="H29" s="436">
        <v>117</v>
      </c>
      <c r="I29" s="436">
        <v>756</v>
      </c>
      <c r="J29" s="436">
        <v>3415</v>
      </c>
      <c r="K29" s="436">
        <v>201</v>
      </c>
      <c r="L29" s="436">
        <v>534</v>
      </c>
      <c r="M29" s="436">
        <v>373</v>
      </c>
      <c r="N29" s="436">
        <v>3376</v>
      </c>
      <c r="O29" s="436">
        <v>270</v>
      </c>
      <c r="P29" s="436">
        <v>445</v>
      </c>
      <c r="Q29" s="436">
        <v>502</v>
      </c>
      <c r="R29" s="436">
        <v>427</v>
      </c>
      <c r="S29" s="436">
        <v>95</v>
      </c>
      <c r="T29" s="436">
        <v>605</v>
      </c>
      <c r="U29" s="436">
        <v>860</v>
      </c>
      <c r="V29" s="436">
        <v>108</v>
      </c>
      <c r="W29" s="436">
        <v>614</v>
      </c>
      <c r="X29" s="436">
        <v>476</v>
      </c>
      <c r="Y29" s="436">
        <v>1602</v>
      </c>
      <c r="Z29" s="436">
        <v>952</v>
      </c>
      <c r="AA29" s="436">
        <v>15643</v>
      </c>
      <c r="AB29" s="436">
        <v>1652</v>
      </c>
      <c r="AC29" s="436">
        <v>9316</v>
      </c>
      <c r="AD29" s="436">
        <v>1546</v>
      </c>
      <c r="AE29" s="436">
        <v>1259</v>
      </c>
      <c r="AF29" s="436">
        <v>4662</v>
      </c>
      <c r="AG29" s="436">
        <v>2582</v>
      </c>
      <c r="AH29" s="436">
        <v>5110</v>
      </c>
      <c r="AI29" s="436">
        <v>14987</v>
      </c>
      <c r="AJ29" s="436">
        <v>13621</v>
      </c>
      <c r="AK29" s="436">
        <v>416</v>
      </c>
      <c r="AL29" s="436">
        <v>1752</v>
      </c>
      <c r="AM29" s="436">
        <v>20442</v>
      </c>
      <c r="AN29" s="436">
        <v>0</v>
      </c>
      <c r="AO29" s="436">
        <v>326</v>
      </c>
      <c r="AP29" s="437">
        <v>113450</v>
      </c>
      <c r="AQ29" s="436">
        <v>142</v>
      </c>
      <c r="AR29" s="436">
        <v>74627</v>
      </c>
      <c r="AS29" s="436">
        <v>-1549</v>
      </c>
      <c r="AT29" s="436">
        <v>0</v>
      </c>
      <c r="AU29" s="436">
        <v>0</v>
      </c>
      <c r="AV29" s="436">
        <v>0</v>
      </c>
      <c r="AW29" s="436">
        <v>73220</v>
      </c>
      <c r="AX29" s="436">
        <v>186670</v>
      </c>
      <c r="AY29" s="436">
        <v>1179</v>
      </c>
      <c r="AZ29" s="436">
        <v>0</v>
      </c>
      <c r="BA29" s="436">
        <v>1179</v>
      </c>
      <c r="BB29" s="436">
        <v>74399</v>
      </c>
      <c r="BC29" s="436">
        <v>187849</v>
      </c>
      <c r="BD29" s="436">
        <v>-49</v>
      </c>
      <c r="BE29" s="436">
        <v>0</v>
      </c>
      <c r="BF29" s="436">
        <v>-49</v>
      </c>
      <c r="BG29" s="436">
        <v>74350</v>
      </c>
      <c r="BH29" s="437">
        <v>187800</v>
      </c>
    </row>
    <row r="30" spans="1:60">
      <c r="A30" s="262" t="s">
        <v>269</v>
      </c>
      <c r="B30" s="245" t="s">
        <v>373</v>
      </c>
      <c r="C30" s="436">
        <v>88</v>
      </c>
      <c r="D30" s="436">
        <v>0</v>
      </c>
      <c r="E30" s="436">
        <v>0</v>
      </c>
      <c r="F30" s="436">
        <v>41</v>
      </c>
      <c r="G30" s="436">
        <v>1404</v>
      </c>
      <c r="H30" s="436">
        <v>13</v>
      </c>
      <c r="I30" s="436">
        <v>370</v>
      </c>
      <c r="J30" s="436">
        <v>3669</v>
      </c>
      <c r="K30" s="436">
        <v>14</v>
      </c>
      <c r="L30" s="436">
        <v>33</v>
      </c>
      <c r="M30" s="436">
        <v>588</v>
      </c>
      <c r="N30" s="436">
        <v>263</v>
      </c>
      <c r="O30" s="436">
        <v>15</v>
      </c>
      <c r="P30" s="436">
        <v>53</v>
      </c>
      <c r="Q30" s="436">
        <v>201</v>
      </c>
      <c r="R30" s="436">
        <v>20</v>
      </c>
      <c r="S30" s="436">
        <v>30</v>
      </c>
      <c r="T30" s="436">
        <v>185</v>
      </c>
      <c r="U30" s="436">
        <v>238</v>
      </c>
      <c r="V30" s="436">
        <v>100</v>
      </c>
      <c r="W30" s="436">
        <v>2459</v>
      </c>
      <c r="X30" s="436">
        <v>99</v>
      </c>
      <c r="Y30" s="436">
        <v>3150</v>
      </c>
      <c r="Z30" s="436">
        <v>6615</v>
      </c>
      <c r="AA30" s="436">
        <v>342</v>
      </c>
      <c r="AB30" s="436">
        <v>0</v>
      </c>
      <c r="AC30" s="436">
        <v>4019</v>
      </c>
      <c r="AD30" s="436">
        <v>3694</v>
      </c>
      <c r="AE30" s="436">
        <v>40</v>
      </c>
      <c r="AF30" s="436">
        <v>12150</v>
      </c>
      <c r="AG30" s="436">
        <v>4969</v>
      </c>
      <c r="AH30" s="436">
        <v>36016</v>
      </c>
      <c r="AI30" s="436">
        <v>8558</v>
      </c>
      <c r="AJ30" s="436">
        <v>10419</v>
      </c>
      <c r="AK30" s="436">
        <v>5</v>
      </c>
      <c r="AL30" s="436">
        <v>637</v>
      </c>
      <c r="AM30" s="436">
        <v>40708</v>
      </c>
      <c r="AN30" s="436">
        <v>0</v>
      </c>
      <c r="AO30" s="436">
        <v>2705</v>
      </c>
      <c r="AP30" s="437">
        <v>143910</v>
      </c>
      <c r="AQ30" s="436">
        <v>0</v>
      </c>
      <c r="AR30" s="436">
        <v>12909</v>
      </c>
      <c r="AS30" s="436">
        <v>34768</v>
      </c>
      <c r="AT30" s="436">
        <v>0</v>
      </c>
      <c r="AU30" s="436">
        <v>0</v>
      </c>
      <c r="AV30" s="436">
        <v>0</v>
      </c>
      <c r="AW30" s="436">
        <v>47677</v>
      </c>
      <c r="AX30" s="436">
        <v>191587</v>
      </c>
      <c r="AY30" s="436">
        <v>295</v>
      </c>
      <c r="AZ30" s="436">
        <v>0</v>
      </c>
      <c r="BA30" s="436">
        <v>295</v>
      </c>
      <c r="BB30" s="436">
        <v>47972</v>
      </c>
      <c r="BC30" s="436">
        <v>191882</v>
      </c>
      <c r="BD30" s="436">
        <v>-15</v>
      </c>
      <c r="BE30" s="436">
        <v>-13931</v>
      </c>
      <c r="BF30" s="436">
        <v>-13946</v>
      </c>
      <c r="BG30" s="436">
        <v>34026</v>
      </c>
      <c r="BH30" s="437">
        <v>177936</v>
      </c>
    </row>
    <row r="31" spans="1:60">
      <c r="A31" s="262" t="s">
        <v>270</v>
      </c>
      <c r="B31" s="245" t="s">
        <v>374</v>
      </c>
      <c r="C31" s="436">
        <v>13181</v>
      </c>
      <c r="D31" s="436">
        <v>167</v>
      </c>
      <c r="E31" s="436">
        <v>2938</v>
      </c>
      <c r="F31" s="436">
        <v>816</v>
      </c>
      <c r="G31" s="436">
        <v>154142</v>
      </c>
      <c r="H31" s="436">
        <v>6310</v>
      </c>
      <c r="I31" s="436">
        <v>32044</v>
      </c>
      <c r="J31" s="436">
        <v>68625</v>
      </c>
      <c r="K31" s="436">
        <v>2268</v>
      </c>
      <c r="L31" s="436">
        <v>31370</v>
      </c>
      <c r="M31" s="436">
        <v>9728</v>
      </c>
      <c r="N31" s="436">
        <v>71909</v>
      </c>
      <c r="O31" s="436">
        <v>9878</v>
      </c>
      <c r="P31" s="436">
        <v>28239</v>
      </c>
      <c r="Q31" s="436">
        <v>48490</v>
      </c>
      <c r="R31" s="436">
        <v>35102</v>
      </c>
      <c r="S31" s="436">
        <v>13064</v>
      </c>
      <c r="T31" s="436">
        <v>13706</v>
      </c>
      <c r="U31" s="436">
        <v>80726</v>
      </c>
      <c r="V31" s="436">
        <v>26484</v>
      </c>
      <c r="W31" s="436">
        <v>45808</v>
      </c>
      <c r="X31" s="436">
        <v>35205</v>
      </c>
      <c r="Y31" s="436">
        <v>106756</v>
      </c>
      <c r="Z31" s="436">
        <v>23341</v>
      </c>
      <c r="AA31" s="436">
        <v>3667</v>
      </c>
      <c r="AB31" s="436">
        <v>3006</v>
      </c>
      <c r="AC31" s="436">
        <v>40827</v>
      </c>
      <c r="AD31" s="436">
        <v>7299</v>
      </c>
      <c r="AE31" s="436">
        <v>4581</v>
      </c>
      <c r="AF31" s="436">
        <v>21058</v>
      </c>
      <c r="AG31" s="436">
        <v>9482</v>
      </c>
      <c r="AH31" s="436">
        <v>13390</v>
      </c>
      <c r="AI31" s="436">
        <v>34499</v>
      </c>
      <c r="AJ31" s="436">
        <v>148218</v>
      </c>
      <c r="AK31" s="436">
        <v>6793</v>
      </c>
      <c r="AL31" s="436">
        <v>47856</v>
      </c>
      <c r="AM31" s="436">
        <v>189751</v>
      </c>
      <c r="AN31" s="436">
        <v>12207</v>
      </c>
      <c r="AO31" s="436">
        <v>2131</v>
      </c>
      <c r="AP31" s="437">
        <v>1405062</v>
      </c>
      <c r="AQ31" s="436">
        <v>54057</v>
      </c>
      <c r="AR31" s="436">
        <v>2088774</v>
      </c>
      <c r="AS31" s="436">
        <v>349</v>
      </c>
      <c r="AT31" s="436">
        <v>15588</v>
      </c>
      <c r="AU31" s="436">
        <v>339326</v>
      </c>
      <c r="AV31" s="436">
        <v>3125</v>
      </c>
      <c r="AW31" s="436">
        <v>2501219</v>
      </c>
      <c r="AX31" s="436">
        <v>3906281</v>
      </c>
      <c r="AY31" s="436">
        <v>143258</v>
      </c>
      <c r="AZ31" s="436">
        <v>1052434</v>
      </c>
      <c r="BA31" s="436">
        <v>1195692</v>
      </c>
      <c r="BB31" s="436">
        <v>3696911</v>
      </c>
      <c r="BC31" s="436">
        <v>5101973</v>
      </c>
      <c r="BD31" s="436">
        <v>-23224</v>
      </c>
      <c r="BE31" s="436">
        <v>-2201084</v>
      </c>
      <c r="BF31" s="436">
        <v>-2224308</v>
      </c>
      <c r="BG31" s="436">
        <v>1472603</v>
      </c>
      <c r="BH31" s="437">
        <v>2877665</v>
      </c>
    </row>
    <row r="32" spans="1:60">
      <c r="A32" s="262" t="s">
        <v>271</v>
      </c>
      <c r="B32" s="245" t="s">
        <v>18</v>
      </c>
      <c r="C32" s="436">
        <v>1405</v>
      </c>
      <c r="D32" s="436">
        <v>112</v>
      </c>
      <c r="E32" s="436">
        <v>460</v>
      </c>
      <c r="F32" s="436">
        <v>1112</v>
      </c>
      <c r="G32" s="436">
        <v>11344</v>
      </c>
      <c r="H32" s="436">
        <v>1506</v>
      </c>
      <c r="I32" s="436">
        <v>3546</v>
      </c>
      <c r="J32" s="436">
        <v>10166</v>
      </c>
      <c r="K32" s="436">
        <v>564</v>
      </c>
      <c r="L32" s="436">
        <v>2225</v>
      </c>
      <c r="M32" s="436">
        <v>2731</v>
      </c>
      <c r="N32" s="436">
        <v>13264</v>
      </c>
      <c r="O32" s="436">
        <v>2206</v>
      </c>
      <c r="P32" s="436">
        <v>7674</v>
      </c>
      <c r="Q32" s="436">
        <v>9278</v>
      </c>
      <c r="R32" s="436">
        <v>5877</v>
      </c>
      <c r="S32" s="436">
        <v>1858</v>
      </c>
      <c r="T32" s="436">
        <v>1810</v>
      </c>
      <c r="U32" s="436">
        <v>9139</v>
      </c>
      <c r="V32" s="436">
        <v>2488</v>
      </c>
      <c r="W32" s="436">
        <v>11063</v>
      </c>
      <c r="X32" s="436">
        <v>8302</v>
      </c>
      <c r="Y32" s="436">
        <v>24807</v>
      </c>
      <c r="Z32" s="436">
        <v>15848</v>
      </c>
      <c r="AA32" s="436">
        <v>4812</v>
      </c>
      <c r="AB32" s="436">
        <v>5451</v>
      </c>
      <c r="AC32" s="436">
        <v>50460</v>
      </c>
      <c r="AD32" s="436">
        <v>52856</v>
      </c>
      <c r="AE32" s="436">
        <v>247803</v>
      </c>
      <c r="AF32" s="436">
        <v>40037</v>
      </c>
      <c r="AG32" s="436">
        <v>6134</v>
      </c>
      <c r="AH32" s="436">
        <v>25479</v>
      </c>
      <c r="AI32" s="436">
        <v>14117</v>
      </c>
      <c r="AJ32" s="436">
        <v>23818</v>
      </c>
      <c r="AK32" s="436">
        <v>4942</v>
      </c>
      <c r="AL32" s="436">
        <v>16513</v>
      </c>
      <c r="AM32" s="436">
        <v>18083</v>
      </c>
      <c r="AN32" s="436">
        <v>0</v>
      </c>
      <c r="AO32" s="436">
        <v>630</v>
      </c>
      <c r="AP32" s="437">
        <v>659920</v>
      </c>
      <c r="AQ32" s="436">
        <v>13</v>
      </c>
      <c r="AR32" s="436">
        <v>603961</v>
      </c>
      <c r="AS32" s="436">
        <v>0</v>
      </c>
      <c r="AT32" s="436">
        <v>0</v>
      </c>
      <c r="AU32" s="436">
        <v>0</v>
      </c>
      <c r="AV32" s="436">
        <v>0</v>
      </c>
      <c r="AW32" s="436">
        <v>603974</v>
      </c>
      <c r="AX32" s="436">
        <v>1263894</v>
      </c>
      <c r="AY32" s="436">
        <v>66611</v>
      </c>
      <c r="AZ32" s="436">
        <v>34055</v>
      </c>
      <c r="BA32" s="436">
        <v>100666</v>
      </c>
      <c r="BB32" s="436">
        <v>704640</v>
      </c>
      <c r="BC32" s="436">
        <v>1364560</v>
      </c>
      <c r="BD32" s="436">
        <v>-56193</v>
      </c>
      <c r="BE32" s="436">
        <v>-132861</v>
      </c>
      <c r="BF32" s="436">
        <v>-189054</v>
      </c>
      <c r="BG32" s="436">
        <v>515586</v>
      </c>
      <c r="BH32" s="437">
        <v>1175506</v>
      </c>
    </row>
    <row r="33" spans="1:60">
      <c r="A33" s="262" t="s">
        <v>272</v>
      </c>
      <c r="B33" s="245" t="s">
        <v>19</v>
      </c>
      <c r="C33" s="436">
        <v>790</v>
      </c>
      <c r="D33" s="436">
        <v>8</v>
      </c>
      <c r="E33" s="436">
        <v>46</v>
      </c>
      <c r="F33" s="436">
        <v>141</v>
      </c>
      <c r="G33" s="436">
        <v>5619</v>
      </c>
      <c r="H33" s="436">
        <v>296</v>
      </c>
      <c r="I33" s="436">
        <v>895</v>
      </c>
      <c r="J33" s="436">
        <v>3362</v>
      </c>
      <c r="K33" s="436">
        <v>77</v>
      </c>
      <c r="L33" s="436">
        <v>1833</v>
      </c>
      <c r="M33" s="436">
        <v>754</v>
      </c>
      <c r="N33" s="436">
        <v>3908</v>
      </c>
      <c r="O33" s="436">
        <v>295</v>
      </c>
      <c r="P33" s="436">
        <v>2341</v>
      </c>
      <c r="Q33" s="436">
        <v>2706</v>
      </c>
      <c r="R33" s="436">
        <v>1939</v>
      </c>
      <c r="S33" s="436">
        <v>621</v>
      </c>
      <c r="T33" s="436">
        <v>433</v>
      </c>
      <c r="U33" s="436">
        <v>4450</v>
      </c>
      <c r="V33" s="436">
        <v>1334</v>
      </c>
      <c r="W33" s="436">
        <v>1357</v>
      </c>
      <c r="X33" s="436">
        <v>1255</v>
      </c>
      <c r="Y33" s="436">
        <v>9837</v>
      </c>
      <c r="Z33" s="436">
        <v>6255</v>
      </c>
      <c r="AA33" s="436">
        <v>277</v>
      </c>
      <c r="AB33" s="436">
        <v>379</v>
      </c>
      <c r="AC33" s="436">
        <v>74686</v>
      </c>
      <c r="AD33" s="436">
        <v>18198</v>
      </c>
      <c r="AE33" s="436">
        <v>91635</v>
      </c>
      <c r="AF33" s="436">
        <v>50800</v>
      </c>
      <c r="AG33" s="436">
        <v>14788</v>
      </c>
      <c r="AH33" s="436">
        <v>2062</v>
      </c>
      <c r="AI33" s="436">
        <v>14936</v>
      </c>
      <c r="AJ33" s="436">
        <v>47957</v>
      </c>
      <c r="AK33" s="436">
        <v>3193</v>
      </c>
      <c r="AL33" s="436">
        <v>13944</v>
      </c>
      <c r="AM33" s="436">
        <v>30901</v>
      </c>
      <c r="AN33" s="436">
        <v>0</v>
      </c>
      <c r="AO33" s="436">
        <v>5996</v>
      </c>
      <c r="AP33" s="437">
        <v>420304</v>
      </c>
      <c r="AQ33" s="436">
        <v>0</v>
      </c>
      <c r="AR33" s="436">
        <v>2682591</v>
      </c>
      <c r="AS33" s="436">
        <v>737</v>
      </c>
      <c r="AT33" s="436">
        <v>0</v>
      </c>
      <c r="AU33" s="436">
        <v>125570</v>
      </c>
      <c r="AV33" s="436">
        <v>0</v>
      </c>
      <c r="AW33" s="436">
        <v>2808898</v>
      </c>
      <c r="AX33" s="436">
        <v>3229202</v>
      </c>
      <c r="AY33" s="436">
        <v>1610</v>
      </c>
      <c r="AZ33" s="436">
        <v>31793</v>
      </c>
      <c r="BA33" s="436">
        <v>33403</v>
      </c>
      <c r="BB33" s="436">
        <v>2842301</v>
      </c>
      <c r="BC33" s="436">
        <v>3262605</v>
      </c>
      <c r="BD33" s="436">
        <v>-92</v>
      </c>
      <c r="BE33" s="436">
        <v>-20342</v>
      </c>
      <c r="BF33" s="436">
        <v>-20434</v>
      </c>
      <c r="BG33" s="436">
        <v>2821867</v>
      </c>
      <c r="BH33" s="437">
        <v>3242171</v>
      </c>
    </row>
    <row r="34" spans="1:60">
      <c r="A34" s="262" t="s">
        <v>273</v>
      </c>
      <c r="B34" s="245" t="s">
        <v>412</v>
      </c>
      <c r="C34" s="436">
        <v>5828</v>
      </c>
      <c r="D34" s="436">
        <v>350</v>
      </c>
      <c r="E34" s="436">
        <v>1044</v>
      </c>
      <c r="F34" s="436">
        <v>642</v>
      </c>
      <c r="G34" s="436">
        <v>59052</v>
      </c>
      <c r="H34" s="436">
        <v>1644</v>
      </c>
      <c r="I34" s="436">
        <v>13070</v>
      </c>
      <c r="J34" s="436">
        <v>36427</v>
      </c>
      <c r="K34" s="436">
        <v>3924</v>
      </c>
      <c r="L34" s="436">
        <v>10285</v>
      </c>
      <c r="M34" s="436">
        <v>11475</v>
      </c>
      <c r="N34" s="436">
        <v>52561</v>
      </c>
      <c r="O34" s="436">
        <v>6257</v>
      </c>
      <c r="P34" s="436">
        <v>13453</v>
      </c>
      <c r="Q34" s="436">
        <v>20859</v>
      </c>
      <c r="R34" s="436">
        <v>12253</v>
      </c>
      <c r="S34" s="436">
        <v>4930</v>
      </c>
      <c r="T34" s="436">
        <v>5377</v>
      </c>
      <c r="U34" s="436">
        <v>31685</v>
      </c>
      <c r="V34" s="436">
        <v>12135</v>
      </c>
      <c r="W34" s="436">
        <v>16662</v>
      </c>
      <c r="X34" s="436">
        <v>43888</v>
      </c>
      <c r="Y34" s="436">
        <v>53212</v>
      </c>
      <c r="Z34" s="436">
        <v>43335</v>
      </c>
      <c r="AA34" s="436">
        <v>2818</v>
      </c>
      <c r="AB34" s="436">
        <v>7797</v>
      </c>
      <c r="AC34" s="436">
        <v>61746</v>
      </c>
      <c r="AD34" s="436">
        <v>34699</v>
      </c>
      <c r="AE34" s="436">
        <v>3461</v>
      </c>
      <c r="AF34" s="436">
        <v>154514</v>
      </c>
      <c r="AG34" s="436">
        <v>14978</v>
      </c>
      <c r="AH34" s="436">
        <v>28917</v>
      </c>
      <c r="AI34" s="436">
        <v>33048</v>
      </c>
      <c r="AJ34" s="436">
        <v>33156</v>
      </c>
      <c r="AK34" s="436">
        <v>5060</v>
      </c>
      <c r="AL34" s="436">
        <v>19752</v>
      </c>
      <c r="AM34" s="436">
        <v>66955</v>
      </c>
      <c r="AN34" s="436">
        <v>7195</v>
      </c>
      <c r="AO34" s="436">
        <v>11435</v>
      </c>
      <c r="AP34" s="437">
        <v>945879</v>
      </c>
      <c r="AQ34" s="436">
        <v>15149</v>
      </c>
      <c r="AR34" s="436">
        <v>549808</v>
      </c>
      <c r="AS34" s="436">
        <v>3759</v>
      </c>
      <c r="AT34" s="436">
        <v>1554</v>
      </c>
      <c r="AU34" s="436">
        <v>21235</v>
      </c>
      <c r="AV34" s="436">
        <v>1784</v>
      </c>
      <c r="AW34" s="436">
        <v>593289</v>
      </c>
      <c r="AX34" s="436">
        <v>1539168</v>
      </c>
      <c r="AY34" s="436">
        <v>221639</v>
      </c>
      <c r="AZ34" s="436">
        <v>933929</v>
      </c>
      <c r="BA34" s="436">
        <v>1155568</v>
      </c>
      <c r="BB34" s="436">
        <v>1748857</v>
      </c>
      <c r="BC34" s="436">
        <v>2694736</v>
      </c>
      <c r="BD34" s="436">
        <v>-83744</v>
      </c>
      <c r="BE34" s="436">
        <v>-575353</v>
      </c>
      <c r="BF34" s="436">
        <v>-659097</v>
      </c>
      <c r="BG34" s="436">
        <v>1089760</v>
      </c>
      <c r="BH34" s="437">
        <v>2035639</v>
      </c>
    </row>
    <row r="35" spans="1:60">
      <c r="A35" s="262" t="s">
        <v>274</v>
      </c>
      <c r="B35" s="245" t="s">
        <v>331</v>
      </c>
      <c r="C35" s="436">
        <v>711</v>
      </c>
      <c r="D35" s="436">
        <v>16</v>
      </c>
      <c r="E35" s="436">
        <v>233</v>
      </c>
      <c r="F35" s="436">
        <v>73</v>
      </c>
      <c r="G35" s="436">
        <v>9388</v>
      </c>
      <c r="H35" s="436">
        <v>481</v>
      </c>
      <c r="I35" s="436">
        <v>2183</v>
      </c>
      <c r="J35" s="436">
        <v>16945</v>
      </c>
      <c r="K35" s="436">
        <v>108</v>
      </c>
      <c r="L35" s="436">
        <v>3574</v>
      </c>
      <c r="M35" s="436">
        <v>1543</v>
      </c>
      <c r="N35" s="436">
        <v>8012</v>
      </c>
      <c r="O35" s="436">
        <v>1011</v>
      </c>
      <c r="P35" s="436">
        <v>3725</v>
      </c>
      <c r="Q35" s="436">
        <v>7136</v>
      </c>
      <c r="R35" s="436">
        <v>9411</v>
      </c>
      <c r="S35" s="436">
        <v>1428</v>
      </c>
      <c r="T35" s="436">
        <v>2257</v>
      </c>
      <c r="U35" s="436">
        <v>21502</v>
      </c>
      <c r="V35" s="436">
        <v>9118</v>
      </c>
      <c r="W35" s="436">
        <v>4130</v>
      </c>
      <c r="X35" s="436">
        <v>2984</v>
      </c>
      <c r="Y35" s="436">
        <v>14876</v>
      </c>
      <c r="Z35" s="436">
        <v>11074</v>
      </c>
      <c r="AA35" s="436">
        <v>7781</v>
      </c>
      <c r="AB35" s="436">
        <v>1724</v>
      </c>
      <c r="AC35" s="436">
        <v>111812</v>
      </c>
      <c r="AD35" s="436">
        <v>67877</v>
      </c>
      <c r="AE35" s="436">
        <v>10427</v>
      </c>
      <c r="AF35" s="436">
        <v>25215</v>
      </c>
      <c r="AG35" s="436">
        <v>135629</v>
      </c>
      <c r="AH35" s="436">
        <v>36367</v>
      </c>
      <c r="AI35" s="436">
        <v>51688</v>
      </c>
      <c r="AJ35" s="436">
        <v>33869</v>
      </c>
      <c r="AK35" s="436">
        <v>11932</v>
      </c>
      <c r="AL35" s="436">
        <v>68763</v>
      </c>
      <c r="AM35" s="436">
        <v>38493</v>
      </c>
      <c r="AN35" s="436">
        <v>0</v>
      </c>
      <c r="AO35" s="436">
        <v>14154</v>
      </c>
      <c r="AP35" s="437">
        <v>747650</v>
      </c>
      <c r="AQ35" s="436">
        <v>6484</v>
      </c>
      <c r="AR35" s="436">
        <v>378225</v>
      </c>
      <c r="AS35" s="436">
        <v>307</v>
      </c>
      <c r="AT35" s="436">
        <v>27497</v>
      </c>
      <c r="AU35" s="436">
        <v>234125</v>
      </c>
      <c r="AV35" s="436">
        <v>-1033</v>
      </c>
      <c r="AW35" s="436">
        <v>645605</v>
      </c>
      <c r="AX35" s="436">
        <v>1393255</v>
      </c>
      <c r="AY35" s="436">
        <v>6778</v>
      </c>
      <c r="AZ35" s="436">
        <v>197234</v>
      </c>
      <c r="BA35" s="436">
        <v>204012</v>
      </c>
      <c r="BB35" s="436">
        <v>849617</v>
      </c>
      <c r="BC35" s="436">
        <v>1597267</v>
      </c>
      <c r="BD35" s="436">
        <v>-109163</v>
      </c>
      <c r="BE35" s="436">
        <v>-689614</v>
      </c>
      <c r="BF35" s="436">
        <v>-798777</v>
      </c>
      <c r="BG35" s="436">
        <v>50840</v>
      </c>
      <c r="BH35" s="437">
        <v>798490</v>
      </c>
    </row>
    <row r="36" spans="1:60">
      <c r="A36" s="262" t="s">
        <v>275</v>
      </c>
      <c r="B36" s="245" t="s">
        <v>20</v>
      </c>
      <c r="C36" s="436">
        <v>0</v>
      </c>
      <c r="D36" s="436">
        <v>0</v>
      </c>
      <c r="E36" s="436">
        <v>0</v>
      </c>
      <c r="F36" s="436">
        <v>0</v>
      </c>
      <c r="G36" s="436">
        <v>0</v>
      </c>
      <c r="H36" s="436">
        <v>0</v>
      </c>
      <c r="I36" s="436">
        <v>0</v>
      </c>
      <c r="J36" s="436">
        <v>0</v>
      </c>
      <c r="K36" s="436">
        <v>0</v>
      </c>
      <c r="L36" s="436">
        <v>0</v>
      </c>
      <c r="M36" s="436">
        <v>0</v>
      </c>
      <c r="N36" s="436">
        <v>0</v>
      </c>
      <c r="O36" s="436">
        <v>0</v>
      </c>
      <c r="P36" s="436">
        <v>0</v>
      </c>
      <c r="Q36" s="436">
        <v>0</v>
      </c>
      <c r="R36" s="436">
        <v>0</v>
      </c>
      <c r="S36" s="436">
        <v>0</v>
      </c>
      <c r="T36" s="436">
        <v>0</v>
      </c>
      <c r="U36" s="436">
        <v>0</v>
      </c>
      <c r="V36" s="436">
        <v>0</v>
      </c>
      <c r="W36" s="436">
        <v>0</v>
      </c>
      <c r="X36" s="436">
        <v>0</v>
      </c>
      <c r="Y36" s="436">
        <v>0</v>
      </c>
      <c r="Z36" s="436">
        <v>0</v>
      </c>
      <c r="AA36" s="436">
        <v>0</v>
      </c>
      <c r="AB36" s="436">
        <v>0</v>
      </c>
      <c r="AC36" s="436">
        <v>0</v>
      </c>
      <c r="AD36" s="436">
        <v>0</v>
      </c>
      <c r="AE36" s="436">
        <v>0</v>
      </c>
      <c r="AF36" s="436">
        <v>0</v>
      </c>
      <c r="AG36" s="436">
        <v>0</v>
      </c>
      <c r="AH36" s="436">
        <v>0</v>
      </c>
      <c r="AI36" s="436">
        <v>0</v>
      </c>
      <c r="AJ36" s="436">
        <v>0</v>
      </c>
      <c r="AK36" s="436">
        <v>0</v>
      </c>
      <c r="AL36" s="436">
        <v>0</v>
      </c>
      <c r="AM36" s="436">
        <v>0</v>
      </c>
      <c r="AN36" s="436">
        <v>0</v>
      </c>
      <c r="AO36" s="436">
        <v>46467</v>
      </c>
      <c r="AP36" s="437">
        <v>46467</v>
      </c>
      <c r="AQ36" s="436">
        <v>0</v>
      </c>
      <c r="AR36" s="436">
        <v>31570</v>
      </c>
      <c r="AS36" s="436">
        <v>1140480</v>
      </c>
      <c r="AT36" s="436">
        <v>0</v>
      </c>
      <c r="AU36" s="436">
        <v>0</v>
      </c>
      <c r="AV36" s="436">
        <v>0</v>
      </c>
      <c r="AW36" s="436">
        <v>1172050</v>
      </c>
      <c r="AX36" s="436">
        <v>1218517</v>
      </c>
      <c r="AY36" s="436">
        <v>0</v>
      </c>
      <c r="AZ36" s="436">
        <v>0</v>
      </c>
      <c r="BA36" s="436">
        <v>0</v>
      </c>
      <c r="BB36" s="436">
        <v>1172050</v>
      </c>
      <c r="BC36" s="436">
        <v>1218517</v>
      </c>
      <c r="BD36" s="436">
        <v>0</v>
      </c>
      <c r="BE36" s="436">
        <v>0</v>
      </c>
      <c r="BF36" s="436">
        <v>0</v>
      </c>
      <c r="BG36" s="436">
        <v>1172050</v>
      </c>
      <c r="BH36" s="437">
        <v>1218517</v>
      </c>
    </row>
    <row r="37" spans="1:60">
      <c r="A37" s="262" t="s">
        <v>276</v>
      </c>
      <c r="B37" s="245" t="s">
        <v>21</v>
      </c>
      <c r="C37" s="436">
        <v>18</v>
      </c>
      <c r="D37" s="436">
        <v>1</v>
      </c>
      <c r="E37" s="436">
        <v>0</v>
      </c>
      <c r="F37" s="436">
        <v>6</v>
      </c>
      <c r="G37" s="436">
        <v>578</v>
      </c>
      <c r="H37" s="436">
        <v>2</v>
      </c>
      <c r="I37" s="436">
        <v>35</v>
      </c>
      <c r="J37" s="436">
        <v>484</v>
      </c>
      <c r="K37" s="436">
        <v>0</v>
      </c>
      <c r="L37" s="436">
        <v>71</v>
      </c>
      <c r="M37" s="436">
        <v>96</v>
      </c>
      <c r="N37" s="436">
        <v>166</v>
      </c>
      <c r="O37" s="436">
        <v>6</v>
      </c>
      <c r="P37" s="436">
        <v>224</v>
      </c>
      <c r="Q37" s="436">
        <v>350</v>
      </c>
      <c r="R37" s="436">
        <v>454</v>
      </c>
      <c r="S37" s="436">
        <v>60</v>
      </c>
      <c r="T37" s="436">
        <v>238</v>
      </c>
      <c r="U37" s="436">
        <v>1448</v>
      </c>
      <c r="V37" s="436">
        <v>1234</v>
      </c>
      <c r="W37" s="436">
        <v>361</v>
      </c>
      <c r="X37" s="436">
        <v>21</v>
      </c>
      <c r="Y37" s="436">
        <v>322</v>
      </c>
      <c r="Z37" s="436">
        <v>580</v>
      </c>
      <c r="AA37" s="436">
        <v>18</v>
      </c>
      <c r="AB37" s="436">
        <v>28</v>
      </c>
      <c r="AC37" s="436">
        <v>674</v>
      </c>
      <c r="AD37" s="436">
        <v>258</v>
      </c>
      <c r="AE37" s="436">
        <v>3</v>
      </c>
      <c r="AF37" s="436">
        <v>2562</v>
      </c>
      <c r="AG37" s="436">
        <v>3242</v>
      </c>
      <c r="AH37" s="436">
        <v>134</v>
      </c>
      <c r="AI37" s="436">
        <v>5</v>
      </c>
      <c r="AJ37" s="436">
        <v>264</v>
      </c>
      <c r="AK37" s="436">
        <v>0</v>
      </c>
      <c r="AL37" s="436">
        <v>797</v>
      </c>
      <c r="AM37" s="436">
        <v>1053</v>
      </c>
      <c r="AN37" s="436">
        <v>0</v>
      </c>
      <c r="AO37" s="436">
        <v>31</v>
      </c>
      <c r="AP37" s="437">
        <v>15824</v>
      </c>
      <c r="AQ37" s="436">
        <v>0</v>
      </c>
      <c r="AR37" s="436">
        <v>382343</v>
      </c>
      <c r="AS37" s="436">
        <v>751039</v>
      </c>
      <c r="AT37" s="436">
        <v>75241</v>
      </c>
      <c r="AU37" s="436">
        <v>688079</v>
      </c>
      <c r="AV37" s="436">
        <v>0</v>
      </c>
      <c r="AW37" s="436">
        <v>1896702</v>
      </c>
      <c r="AX37" s="436">
        <v>1912526</v>
      </c>
      <c r="AY37" s="436">
        <v>37346</v>
      </c>
      <c r="AZ37" s="436">
        <v>69388</v>
      </c>
      <c r="BA37" s="436">
        <v>106734</v>
      </c>
      <c r="BB37" s="436">
        <v>2003436</v>
      </c>
      <c r="BC37" s="436">
        <v>2019260</v>
      </c>
      <c r="BD37" s="436">
        <v>-73644</v>
      </c>
      <c r="BE37" s="436">
        <v>-178571</v>
      </c>
      <c r="BF37" s="436">
        <v>-252215</v>
      </c>
      <c r="BG37" s="436">
        <v>1751221</v>
      </c>
      <c r="BH37" s="437">
        <v>1767045</v>
      </c>
    </row>
    <row r="38" spans="1:60">
      <c r="A38" s="262" t="s">
        <v>277</v>
      </c>
      <c r="B38" s="245" t="s">
        <v>375</v>
      </c>
      <c r="C38" s="436">
        <v>202</v>
      </c>
      <c r="D38" s="436">
        <v>0</v>
      </c>
      <c r="E38" s="436">
        <v>0</v>
      </c>
      <c r="F38" s="436">
        <v>0</v>
      </c>
      <c r="G38" s="436">
        <v>0</v>
      </c>
      <c r="H38" s="436">
        <v>0</v>
      </c>
      <c r="I38" s="436">
        <v>1</v>
      </c>
      <c r="J38" s="436">
        <v>18</v>
      </c>
      <c r="K38" s="436">
        <v>0</v>
      </c>
      <c r="L38" s="436">
        <v>1</v>
      </c>
      <c r="M38" s="436">
        <v>0</v>
      </c>
      <c r="N38" s="436">
        <v>7</v>
      </c>
      <c r="O38" s="436">
        <v>0</v>
      </c>
      <c r="P38" s="436">
        <v>0</v>
      </c>
      <c r="Q38" s="436">
        <v>0</v>
      </c>
      <c r="R38" s="436">
        <v>0</v>
      </c>
      <c r="S38" s="436">
        <v>0</v>
      </c>
      <c r="T38" s="436">
        <v>0</v>
      </c>
      <c r="U38" s="436">
        <v>0</v>
      </c>
      <c r="V38" s="436">
        <v>0</v>
      </c>
      <c r="W38" s="436">
        <v>0</v>
      </c>
      <c r="X38" s="436">
        <v>3</v>
      </c>
      <c r="Y38" s="436">
        <v>0</v>
      </c>
      <c r="Z38" s="436">
        <v>5</v>
      </c>
      <c r="AA38" s="436">
        <v>51</v>
      </c>
      <c r="AB38" s="436">
        <v>0</v>
      </c>
      <c r="AC38" s="436">
        <v>80</v>
      </c>
      <c r="AD38" s="436">
        <v>188</v>
      </c>
      <c r="AE38" s="436">
        <v>20</v>
      </c>
      <c r="AF38" s="436">
        <v>3701</v>
      </c>
      <c r="AG38" s="436">
        <v>611</v>
      </c>
      <c r="AH38" s="436">
        <v>32</v>
      </c>
      <c r="AI38" s="436">
        <v>44</v>
      </c>
      <c r="AJ38" s="436">
        <v>45516</v>
      </c>
      <c r="AK38" s="436">
        <v>2</v>
      </c>
      <c r="AL38" s="436">
        <v>61</v>
      </c>
      <c r="AM38" s="436">
        <v>191</v>
      </c>
      <c r="AN38" s="436">
        <v>0</v>
      </c>
      <c r="AO38" s="436">
        <v>460</v>
      </c>
      <c r="AP38" s="437">
        <v>51194</v>
      </c>
      <c r="AQ38" s="436">
        <v>19784</v>
      </c>
      <c r="AR38" s="436">
        <v>555032</v>
      </c>
      <c r="AS38" s="436">
        <v>2236342</v>
      </c>
      <c r="AT38" s="436">
        <v>0</v>
      </c>
      <c r="AU38" s="436">
        <v>0</v>
      </c>
      <c r="AV38" s="436">
        <v>0</v>
      </c>
      <c r="AW38" s="436">
        <v>2811158</v>
      </c>
      <c r="AX38" s="436">
        <v>2862352</v>
      </c>
      <c r="AY38" s="436">
        <v>5</v>
      </c>
      <c r="AZ38" s="436">
        <v>8599</v>
      </c>
      <c r="BA38" s="436">
        <v>8604</v>
      </c>
      <c r="BB38" s="436">
        <v>2819762</v>
      </c>
      <c r="BC38" s="436">
        <v>2870956</v>
      </c>
      <c r="BD38" s="436">
        <v>-162</v>
      </c>
      <c r="BE38" s="436">
        <v>0</v>
      </c>
      <c r="BF38" s="436">
        <v>-162</v>
      </c>
      <c r="BG38" s="436">
        <v>2819600</v>
      </c>
      <c r="BH38" s="437">
        <v>2870794</v>
      </c>
    </row>
    <row r="39" spans="1:60">
      <c r="A39" s="262" t="s">
        <v>282</v>
      </c>
      <c r="B39" s="245" t="s">
        <v>413</v>
      </c>
      <c r="C39" s="436">
        <v>48</v>
      </c>
      <c r="D39" s="436">
        <v>1</v>
      </c>
      <c r="E39" s="436">
        <v>426</v>
      </c>
      <c r="F39" s="436">
        <v>44</v>
      </c>
      <c r="G39" s="436">
        <v>1509</v>
      </c>
      <c r="H39" s="436">
        <v>42</v>
      </c>
      <c r="I39" s="436">
        <v>335</v>
      </c>
      <c r="J39" s="436">
        <v>2414</v>
      </c>
      <c r="K39" s="436">
        <v>37</v>
      </c>
      <c r="L39" s="436">
        <v>268</v>
      </c>
      <c r="M39" s="436">
        <v>230</v>
      </c>
      <c r="N39" s="436">
        <v>1890</v>
      </c>
      <c r="O39" s="436">
        <v>97</v>
      </c>
      <c r="P39" s="436">
        <v>553</v>
      </c>
      <c r="Q39" s="436">
        <v>1465</v>
      </c>
      <c r="R39" s="436">
        <v>1050</v>
      </c>
      <c r="S39" s="436">
        <v>354</v>
      </c>
      <c r="T39" s="436">
        <v>197</v>
      </c>
      <c r="U39" s="436">
        <v>1055</v>
      </c>
      <c r="V39" s="436">
        <v>540</v>
      </c>
      <c r="W39" s="436">
        <v>500</v>
      </c>
      <c r="X39" s="436">
        <v>400</v>
      </c>
      <c r="Y39" s="436">
        <v>1806</v>
      </c>
      <c r="Z39" s="436">
        <v>1762</v>
      </c>
      <c r="AA39" s="436">
        <v>1583</v>
      </c>
      <c r="AB39" s="436">
        <v>345</v>
      </c>
      <c r="AC39" s="436">
        <v>1830</v>
      </c>
      <c r="AD39" s="436">
        <v>3574</v>
      </c>
      <c r="AE39" s="436">
        <v>988</v>
      </c>
      <c r="AF39" s="436">
        <v>3437</v>
      </c>
      <c r="AG39" s="436">
        <v>1094</v>
      </c>
      <c r="AH39" s="436">
        <v>3</v>
      </c>
      <c r="AI39" s="436">
        <v>3666</v>
      </c>
      <c r="AJ39" s="436">
        <v>2904</v>
      </c>
      <c r="AK39" s="436">
        <v>0</v>
      </c>
      <c r="AL39" s="436">
        <v>3433</v>
      </c>
      <c r="AM39" s="436">
        <v>6094</v>
      </c>
      <c r="AN39" s="436">
        <v>0</v>
      </c>
      <c r="AO39" s="436">
        <v>908</v>
      </c>
      <c r="AP39" s="437">
        <v>46882</v>
      </c>
      <c r="AQ39" s="436">
        <v>0</v>
      </c>
      <c r="AR39" s="436">
        <v>142316</v>
      </c>
      <c r="AS39" s="436">
        <v>0</v>
      </c>
      <c r="AT39" s="436">
        <v>0</v>
      </c>
      <c r="AU39" s="436">
        <v>0</v>
      </c>
      <c r="AV39" s="436">
        <v>0</v>
      </c>
      <c r="AW39" s="436">
        <v>142316</v>
      </c>
      <c r="AX39" s="436">
        <v>189198</v>
      </c>
      <c r="AY39" s="436">
        <v>1105</v>
      </c>
      <c r="AZ39" s="436">
        <v>0</v>
      </c>
      <c r="BA39" s="436">
        <v>1105</v>
      </c>
      <c r="BB39" s="436">
        <v>143421</v>
      </c>
      <c r="BC39" s="436">
        <v>190303</v>
      </c>
      <c r="BD39" s="436">
        <v>-6169</v>
      </c>
      <c r="BE39" s="436">
        <v>-5764</v>
      </c>
      <c r="BF39" s="436">
        <v>-11933</v>
      </c>
      <c r="BG39" s="436">
        <v>131488</v>
      </c>
      <c r="BH39" s="437">
        <v>178370</v>
      </c>
    </row>
    <row r="40" spans="1:60">
      <c r="A40" s="262" t="s">
        <v>332</v>
      </c>
      <c r="B40" s="245" t="s">
        <v>22</v>
      </c>
      <c r="C40" s="436">
        <v>6508</v>
      </c>
      <c r="D40" s="436">
        <v>274</v>
      </c>
      <c r="E40" s="436">
        <v>1048</v>
      </c>
      <c r="F40" s="436">
        <v>2842</v>
      </c>
      <c r="G40" s="436">
        <v>73975</v>
      </c>
      <c r="H40" s="436">
        <v>2465</v>
      </c>
      <c r="I40" s="436">
        <v>8897</v>
      </c>
      <c r="J40" s="436">
        <v>78306</v>
      </c>
      <c r="K40" s="436">
        <v>1206</v>
      </c>
      <c r="L40" s="436">
        <v>21649</v>
      </c>
      <c r="M40" s="436">
        <v>15915</v>
      </c>
      <c r="N40" s="436">
        <v>36721</v>
      </c>
      <c r="O40" s="436">
        <v>4518</v>
      </c>
      <c r="P40" s="436">
        <v>20635</v>
      </c>
      <c r="Q40" s="436">
        <v>39383</v>
      </c>
      <c r="R40" s="436">
        <v>33695</v>
      </c>
      <c r="S40" s="436">
        <v>8609</v>
      </c>
      <c r="T40" s="436">
        <v>14245</v>
      </c>
      <c r="U40" s="436">
        <v>55998</v>
      </c>
      <c r="V40" s="436">
        <v>22623</v>
      </c>
      <c r="W40" s="436">
        <v>34884</v>
      </c>
      <c r="X40" s="436">
        <v>21128</v>
      </c>
      <c r="Y40" s="436">
        <v>185535</v>
      </c>
      <c r="Z40" s="436">
        <v>51792</v>
      </c>
      <c r="AA40" s="436">
        <v>27468</v>
      </c>
      <c r="AB40" s="436">
        <v>12619</v>
      </c>
      <c r="AC40" s="436">
        <v>306307</v>
      </c>
      <c r="AD40" s="436">
        <v>138801</v>
      </c>
      <c r="AE40" s="436">
        <v>86200</v>
      </c>
      <c r="AF40" s="436">
        <v>147226</v>
      </c>
      <c r="AG40" s="436">
        <v>124746</v>
      </c>
      <c r="AH40" s="436">
        <v>115845</v>
      </c>
      <c r="AI40" s="436">
        <v>120546</v>
      </c>
      <c r="AJ40" s="436">
        <v>136321</v>
      </c>
      <c r="AK40" s="436">
        <v>13870</v>
      </c>
      <c r="AL40" s="436">
        <v>259216</v>
      </c>
      <c r="AM40" s="436">
        <v>96462</v>
      </c>
      <c r="AN40" s="436">
        <v>0</v>
      </c>
      <c r="AO40" s="436">
        <v>8946</v>
      </c>
      <c r="AP40" s="437">
        <v>2337424</v>
      </c>
      <c r="AQ40" s="436">
        <v>21243</v>
      </c>
      <c r="AR40" s="436">
        <v>201104</v>
      </c>
      <c r="AS40" s="436">
        <v>0</v>
      </c>
      <c r="AT40" s="436">
        <v>4581</v>
      </c>
      <c r="AU40" s="436">
        <v>65531</v>
      </c>
      <c r="AV40" s="436">
        <v>0</v>
      </c>
      <c r="AW40" s="436">
        <v>292459</v>
      </c>
      <c r="AX40" s="436">
        <v>2629883</v>
      </c>
      <c r="AY40" s="436">
        <v>88160</v>
      </c>
      <c r="AZ40" s="436">
        <v>81636</v>
      </c>
      <c r="BA40" s="436">
        <v>169796</v>
      </c>
      <c r="BB40" s="436">
        <v>462255</v>
      </c>
      <c r="BC40" s="436">
        <v>2799679</v>
      </c>
      <c r="BD40" s="436">
        <v>-181376</v>
      </c>
      <c r="BE40" s="436">
        <v>-747794</v>
      </c>
      <c r="BF40" s="436">
        <v>-929170</v>
      </c>
      <c r="BG40" s="436">
        <v>-466915</v>
      </c>
      <c r="BH40" s="437">
        <v>1870509</v>
      </c>
    </row>
    <row r="41" spans="1:60">
      <c r="A41" s="262" t="s">
        <v>421</v>
      </c>
      <c r="B41" s="245" t="s">
        <v>414</v>
      </c>
      <c r="C41" s="436">
        <v>38</v>
      </c>
      <c r="D41" s="436">
        <v>1</v>
      </c>
      <c r="E41" s="436">
        <v>41</v>
      </c>
      <c r="F41" s="436">
        <v>3</v>
      </c>
      <c r="G41" s="436">
        <v>380</v>
      </c>
      <c r="H41" s="436">
        <v>10</v>
      </c>
      <c r="I41" s="436">
        <v>27</v>
      </c>
      <c r="J41" s="436">
        <v>159</v>
      </c>
      <c r="K41" s="436">
        <v>4</v>
      </c>
      <c r="L41" s="436">
        <v>48</v>
      </c>
      <c r="M41" s="436">
        <v>16</v>
      </c>
      <c r="N41" s="436">
        <v>192</v>
      </c>
      <c r="O41" s="436">
        <v>23</v>
      </c>
      <c r="P41" s="436">
        <v>64</v>
      </c>
      <c r="Q41" s="436">
        <v>107</v>
      </c>
      <c r="R41" s="436">
        <v>162</v>
      </c>
      <c r="S41" s="436">
        <v>42</v>
      </c>
      <c r="T41" s="436">
        <v>41</v>
      </c>
      <c r="U41" s="436">
        <v>210</v>
      </c>
      <c r="V41" s="436">
        <v>66</v>
      </c>
      <c r="W41" s="436">
        <v>174</v>
      </c>
      <c r="X41" s="436">
        <v>51</v>
      </c>
      <c r="Y41" s="436">
        <v>470</v>
      </c>
      <c r="Z41" s="436">
        <v>78</v>
      </c>
      <c r="AA41" s="436">
        <v>53</v>
      </c>
      <c r="AB41" s="436">
        <v>9</v>
      </c>
      <c r="AC41" s="436">
        <v>2305</v>
      </c>
      <c r="AD41" s="436">
        <v>238</v>
      </c>
      <c r="AE41" s="436">
        <v>1650</v>
      </c>
      <c r="AF41" s="436">
        <v>1579</v>
      </c>
      <c r="AG41" s="436">
        <v>5091</v>
      </c>
      <c r="AH41" s="436">
        <v>564</v>
      </c>
      <c r="AI41" s="436">
        <v>5141</v>
      </c>
      <c r="AJ41" s="436">
        <v>35180</v>
      </c>
      <c r="AK41" s="436">
        <v>458</v>
      </c>
      <c r="AL41" s="436">
        <v>1992</v>
      </c>
      <c r="AM41" s="436">
        <v>39913</v>
      </c>
      <c r="AN41" s="436">
        <v>0</v>
      </c>
      <c r="AO41" s="436">
        <v>314</v>
      </c>
      <c r="AP41" s="437">
        <v>96894</v>
      </c>
      <c r="AQ41" s="436">
        <v>374154</v>
      </c>
      <c r="AR41" s="436">
        <v>1888940</v>
      </c>
      <c r="AS41" s="436">
        <v>0</v>
      </c>
      <c r="AT41" s="436">
        <v>0</v>
      </c>
      <c r="AU41" s="436">
        <v>0</v>
      </c>
      <c r="AV41" s="436">
        <v>0</v>
      </c>
      <c r="AW41" s="436">
        <v>2263094</v>
      </c>
      <c r="AX41" s="436">
        <v>2359988</v>
      </c>
      <c r="AY41" s="436">
        <v>37437</v>
      </c>
      <c r="AZ41" s="436">
        <v>698785</v>
      </c>
      <c r="BA41" s="436">
        <v>736222</v>
      </c>
      <c r="BB41" s="436">
        <v>2999316</v>
      </c>
      <c r="BC41" s="436">
        <v>3096210</v>
      </c>
      <c r="BD41" s="436">
        <v>-60124</v>
      </c>
      <c r="BE41" s="436">
        <v>-667777</v>
      </c>
      <c r="BF41" s="436">
        <v>-727901</v>
      </c>
      <c r="BG41" s="436">
        <v>2271415</v>
      </c>
      <c r="BH41" s="437">
        <v>2368309</v>
      </c>
    </row>
    <row r="42" spans="1:60">
      <c r="A42" s="262" t="s">
        <v>422</v>
      </c>
      <c r="B42" s="245" t="s">
        <v>376</v>
      </c>
      <c r="C42" s="436">
        <v>159</v>
      </c>
      <c r="D42" s="436">
        <v>22</v>
      </c>
      <c r="E42" s="436">
        <v>54</v>
      </c>
      <c r="F42" s="436">
        <v>14</v>
      </c>
      <c r="G42" s="436">
        <v>1478</v>
      </c>
      <c r="H42" s="436">
        <v>81</v>
      </c>
      <c r="I42" s="436">
        <v>239</v>
      </c>
      <c r="J42" s="436">
        <v>874</v>
      </c>
      <c r="K42" s="436">
        <v>7</v>
      </c>
      <c r="L42" s="436">
        <v>98</v>
      </c>
      <c r="M42" s="436">
        <v>314</v>
      </c>
      <c r="N42" s="436">
        <v>484</v>
      </c>
      <c r="O42" s="436">
        <v>76</v>
      </c>
      <c r="P42" s="436">
        <v>266</v>
      </c>
      <c r="Q42" s="436">
        <v>665</v>
      </c>
      <c r="R42" s="436">
        <v>752</v>
      </c>
      <c r="S42" s="436">
        <v>296</v>
      </c>
      <c r="T42" s="436">
        <v>345</v>
      </c>
      <c r="U42" s="436">
        <v>1457</v>
      </c>
      <c r="V42" s="436">
        <v>470</v>
      </c>
      <c r="W42" s="436">
        <v>859</v>
      </c>
      <c r="X42" s="436">
        <v>557</v>
      </c>
      <c r="Y42" s="436">
        <v>1590</v>
      </c>
      <c r="Z42" s="436">
        <v>52</v>
      </c>
      <c r="AA42" s="436">
        <v>186</v>
      </c>
      <c r="AB42" s="436">
        <v>575</v>
      </c>
      <c r="AC42" s="436">
        <v>6117</v>
      </c>
      <c r="AD42" s="436">
        <v>4186</v>
      </c>
      <c r="AE42" s="436">
        <v>998</v>
      </c>
      <c r="AF42" s="436">
        <v>4152</v>
      </c>
      <c r="AG42" s="436">
        <v>1759</v>
      </c>
      <c r="AH42" s="436">
        <v>3594</v>
      </c>
      <c r="AI42" s="436">
        <v>6375</v>
      </c>
      <c r="AJ42" s="436">
        <v>6600</v>
      </c>
      <c r="AK42" s="436">
        <v>855</v>
      </c>
      <c r="AL42" s="436">
        <v>2875</v>
      </c>
      <c r="AM42" s="436">
        <v>4344</v>
      </c>
      <c r="AN42" s="436">
        <v>0</v>
      </c>
      <c r="AO42" s="436">
        <v>41</v>
      </c>
      <c r="AP42" s="437">
        <v>53866</v>
      </c>
      <c r="AQ42" s="436">
        <v>0</v>
      </c>
      <c r="AR42" s="436">
        <v>0</v>
      </c>
      <c r="AS42" s="436">
        <v>0</v>
      </c>
      <c r="AT42" s="436">
        <v>0</v>
      </c>
      <c r="AU42" s="436">
        <v>0</v>
      </c>
      <c r="AV42" s="436">
        <v>0</v>
      </c>
      <c r="AW42" s="436">
        <v>0</v>
      </c>
      <c r="AX42" s="436">
        <v>53866</v>
      </c>
      <c r="AY42" s="436">
        <v>0</v>
      </c>
      <c r="AZ42" s="436">
        <v>0</v>
      </c>
      <c r="BA42" s="436">
        <v>0</v>
      </c>
      <c r="BB42" s="436">
        <v>0</v>
      </c>
      <c r="BC42" s="436">
        <v>53866</v>
      </c>
      <c r="BD42" s="436">
        <v>0</v>
      </c>
      <c r="BE42" s="436">
        <v>0</v>
      </c>
      <c r="BF42" s="436">
        <v>0</v>
      </c>
      <c r="BG42" s="436">
        <v>0</v>
      </c>
      <c r="BH42" s="437">
        <v>53866</v>
      </c>
    </row>
    <row r="43" spans="1:60">
      <c r="A43" s="262" t="s">
        <v>423</v>
      </c>
      <c r="B43" s="245" t="s">
        <v>377</v>
      </c>
      <c r="C43" s="436">
        <v>675</v>
      </c>
      <c r="D43" s="436">
        <v>29</v>
      </c>
      <c r="E43" s="436">
        <v>330</v>
      </c>
      <c r="F43" s="436">
        <v>265</v>
      </c>
      <c r="G43" s="436">
        <v>8515</v>
      </c>
      <c r="H43" s="436">
        <v>201</v>
      </c>
      <c r="I43" s="436">
        <v>920</v>
      </c>
      <c r="J43" s="436">
        <v>2377</v>
      </c>
      <c r="K43" s="436">
        <v>72</v>
      </c>
      <c r="L43" s="436">
        <v>1240</v>
      </c>
      <c r="M43" s="436">
        <v>2021</v>
      </c>
      <c r="N43" s="436">
        <v>10699</v>
      </c>
      <c r="O43" s="436">
        <v>941</v>
      </c>
      <c r="P43" s="436">
        <v>3093</v>
      </c>
      <c r="Q43" s="436">
        <v>7332</v>
      </c>
      <c r="R43" s="436">
        <v>5708</v>
      </c>
      <c r="S43" s="436">
        <v>741</v>
      </c>
      <c r="T43" s="436">
        <v>365</v>
      </c>
      <c r="U43" s="436">
        <v>4413</v>
      </c>
      <c r="V43" s="436">
        <v>632</v>
      </c>
      <c r="W43" s="436">
        <v>6492</v>
      </c>
      <c r="X43" s="436">
        <v>881</v>
      </c>
      <c r="Y43" s="436">
        <v>26451</v>
      </c>
      <c r="Z43" s="436">
        <v>2487</v>
      </c>
      <c r="AA43" s="436">
        <v>1743</v>
      </c>
      <c r="AB43" s="436">
        <v>3613</v>
      </c>
      <c r="AC43" s="436">
        <v>20465</v>
      </c>
      <c r="AD43" s="436">
        <v>5653</v>
      </c>
      <c r="AE43" s="436">
        <v>5651</v>
      </c>
      <c r="AF43" s="436">
        <v>20187</v>
      </c>
      <c r="AG43" s="436">
        <v>1928</v>
      </c>
      <c r="AH43" s="436">
        <v>1099</v>
      </c>
      <c r="AI43" s="436">
        <v>18057</v>
      </c>
      <c r="AJ43" s="436">
        <v>10411</v>
      </c>
      <c r="AK43" s="436">
        <v>707</v>
      </c>
      <c r="AL43" s="436">
        <v>6378</v>
      </c>
      <c r="AM43" s="436">
        <v>6231</v>
      </c>
      <c r="AN43" s="436">
        <v>27</v>
      </c>
      <c r="AO43" s="436">
        <v>0</v>
      </c>
      <c r="AP43" s="437">
        <v>189030</v>
      </c>
      <c r="AQ43" s="436">
        <v>0</v>
      </c>
      <c r="AR43" s="436">
        <v>439</v>
      </c>
      <c r="AS43" s="436">
        <v>0</v>
      </c>
      <c r="AT43" s="436">
        <v>0</v>
      </c>
      <c r="AU43" s="436">
        <v>0</v>
      </c>
      <c r="AV43" s="436">
        <v>0</v>
      </c>
      <c r="AW43" s="436">
        <v>439</v>
      </c>
      <c r="AX43" s="436">
        <v>189469</v>
      </c>
      <c r="AY43" s="436">
        <v>287</v>
      </c>
      <c r="AZ43" s="436">
        <v>0</v>
      </c>
      <c r="BA43" s="436">
        <v>287</v>
      </c>
      <c r="BB43" s="436">
        <v>726</v>
      </c>
      <c r="BC43" s="436">
        <v>189756</v>
      </c>
      <c r="BD43" s="436">
        <v>-1326</v>
      </c>
      <c r="BE43" s="436">
        <v>0</v>
      </c>
      <c r="BF43" s="436">
        <v>-1326</v>
      </c>
      <c r="BG43" s="436">
        <v>-600</v>
      </c>
      <c r="BH43" s="437">
        <v>188430</v>
      </c>
    </row>
    <row r="44" spans="1:60">
      <c r="A44" s="438" t="s">
        <v>424</v>
      </c>
      <c r="B44" s="297" t="s">
        <v>278</v>
      </c>
      <c r="C44" s="439">
        <v>103880</v>
      </c>
      <c r="D44" s="439">
        <v>2670</v>
      </c>
      <c r="E44" s="439">
        <v>20890</v>
      </c>
      <c r="F44" s="439">
        <v>10531</v>
      </c>
      <c r="G44" s="439">
        <v>1267533</v>
      </c>
      <c r="H44" s="439">
        <v>49982</v>
      </c>
      <c r="I44" s="439">
        <v>228198</v>
      </c>
      <c r="J44" s="439">
        <v>964759</v>
      </c>
      <c r="K44" s="439">
        <v>94785</v>
      </c>
      <c r="L44" s="439">
        <v>342747</v>
      </c>
      <c r="M44" s="439">
        <v>136170</v>
      </c>
      <c r="N44" s="439">
        <v>2326781</v>
      </c>
      <c r="O44" s="439">
        <v>206251</v>
      </c>
      <c r="P44" s="439">
        <v>357546</v>
      </c>
      <c r="Q44" s="439">
        <v>609460</v>
      </c>
      <c r="R44" s="439">
        <v>486423</v>
      </c>
      <c r="S44" s="439">
        <v>145555</v>
      </c>
      <c r="T44" s="439">
        <v>204849</v>
      </c>
      <c r="U44" s="439">
        <v>982005</v>
      </c>
      <c r="V44" s="439">
        <v>379689</v>
      </c>
      <c r="W44" s="439">
        <v>768566</v>
      </c>
      <c r="X44" s="439">
        <v>263966</v>
      </c>
      <c r="Y44" s="439">
        <v>991194</v>
      </c>
      <c r="Z44" s="439">
        <v>747564</v>
      </c>
      <c r="AA44" s="439">
        <v>97006</v>
      </c>
      <c r="AB44" s="439">
        <v>64268</v>
      </c>
      <c r="AC44" s="439">
        <v>905736</v>
      </c>
      <c r="AD44" s="439">
        <v>380943</v>
      </c>
      <c r="AE44" s="439">
        <v>504285</v>
      </c>
      <c r="AF44" s="439">
        <v>680046</v>
      </c>
      <c r="AG44" s="439">
        <v>366991</v>
      </c>
      <c r="AH44" s="439">
        <v>351210</v>
      </c>
      <c r="AI44" s="439">
        <v>463267</v>
      </c>
      <c r="AJ44" s="439">
        <v>1098678</v>
      </c>
      <c r="AK44" s="439">
        <v>69349</v>
      </c>
      <c r="AL44" s="439">
        <v>726091</v>
      </c>
      <c r="AM44" s="439">
        <v>1113627</v>
      </c>
      <c r="AN44" s="439">
        <v>53866</v>
      </c>
      <c r="AO44" s="439">
        <v>107014</v>
      </c>
      <c r="AP44" s="440">
        <v>18674371</v>
      </c>
      <c r="AQ44" s="439">
        <v>558328</v>
      </c>
      <c r="AR44" s="439">
        <v>12051117</v>
      </c>
      <c r="AS44" s="439">
        <v>4166420</v>
      </c>
      <c r="AT44" s="439">
        <v>764633</v>
      </c>
      <c r="AU44" s="439">
        <v>3754746</v>
      </c>
      <c r="AV44" s="439">
        <v>58027</v>
      </c>
      <c r="AW44" s="439">
        <v>21353271</v>
      </c>
      <c r="AX44" s="439">
        <v>40027642</v>
      </c>
      <c r="AY44" s="439">
        <v>3635532</v>
      </c>
      <c r="AZ44" s="439">
        <v>11893851</v>
      </c>
      <c r="BA44" s="439">
        <v>15529383</v>
      </c>
      <c r="BB44" s="439">
        <v>36882654</v>
      </c>
      <c r="BC44" s="439">
        <v>55557025</v>
      </c>
      <c r="BD44" s="439">
        <v>-3810265</v>
      </c>
      <c r="BE44" s="439">
        <v>-12788188</v>
      </c>
      <c r="BF44" s="439">
        <v>-16598453</v>
      </c>
      <c r="BG44" s="439">
        <v>20284201</v>
      </c>
      <c r="BH44" s="440">
        <v>38958572</v>
      </c>
    </row>
    <row r="45" spans="1:60">
      <c r="A45" s="250" t="s">
        <v>425</v>
      </c>
      <c r="B45" s="232" t="s">
        <v>31</v>
      </c>
      <c r="C45" s="441">
        <v>677</v>
      </c>
      <c r="D45" s="441">
        <v>93</v>
      </c>
      <c r="E45" s="441">
        <v>1276</v>
      </c>
      <c r="F45" s="441">
        <v>946</v>
      </c>
      <c r="G45" s="441">
        <v>19220</v>
      </c>
      <c r="H45" s="441">
        <v>921</v>
      </c>
      <c r="I45" s="441">
        <v>7414</v>
      </c>
      <c r="J45" s="441">
        <v>20440</v>
      </c>
      <c r="K45" s="441">
        <v>658</v>
      </c>
      <c r="L45" s="441">
        <v>10375</v>
      </c>
      <c r="M45" s="441">
        <v>4522</v>
      </c>
      <c r="N45" s="441">
        <v>20397</v>
      </c>
      <c r="O45" s="441">
        <v>1928</v>
      </c>
      <c r="P45" s="441">
        <v>9456</v>
      </c>
      <c r="Q45" s="441">
        <v>16950</v>
      </c>
      <c r="R45" s="441">
        <v>10159</v>
      </c>
      <c r="S45" s="441">
        <v>3429</v>
      </c>
      <c r="T45" s="441">
        <v>3663</v>
      </c>
      <c r="U45" s="441">
        <v>23353</v>
      </c>
      <c r="V45" s="441">
        <v>11011</v>
      </c>
      <c r="W45" s="441">
        <v>11489</v>
      </c>
      <c r="X45" s="441">
        <v>8883</v>
      </c>
      <c r="Y45" s="441">
        <v>39825</v>
      </c>
      <c r="Z45" s="441">
        <v>9780</v>
      </c>
      <c r="AA45" s="441">
        <v>2564</v>
      </c>
      <c r="AB45" s="441">
        <v>4459</v>
      </c>
      <c r="AC45" s="441">
        <v>64223</v>
      </c>
      <c r="AD45" s="441">
        <v>36236</v>
      </c>
      <c r="AE45" s="441">
        <v>11930</v>
      </c>
      <c r="AF45" s="441">
        <v>44043</v>
      </c>
      <c r="AG45" s="441">
        <v>12794</v>
      </c>
      <c r="AH45" s="441">
        <v>12814</v>
      </c>
      <c r="AI45" s="441">
        <v>16501</v>
      </c>
      <c r="AJ45" s="441">
        <v>30747</v>
      </c>
      <c r="AK45" s="441">
        <v>6745</v>
      </c>
      <c r="AL45" s="441">
        <v>27507</v>
      </c>
      <c r="AM45" s="441">
        <v>50106</v>
      </c>
      <c r="AN45" s="441">
        <v>0</v>
      </c>
      <c r="AO45" s="441">
        <v>794</v>
      </c>
      <c r="AP45" s="442">
        <v>558328</v>
      </c>
      <c r="AQ45" s="443" t="s">
        <v>341</v>
      </c>
      <c r="AR45" s="443"/>
      <c r="AS45" s="443"/>
      <c r="AT45" s="443"/>
      <c r="AU45" s="443"/>
      <c r="AV45" s="443"/>
      <c r="AW45" s="443"/>
      <c r="AX45" s="443"/>
      <c r="AY45" s="443"/>
      <c r="AZ45" s="443"/>
      <c r="BA45" s="443"/>
      <c r="BB45" s="443"/>
      <c r="BC45" s="443"/>
      <c r="BD45" s="443"/>
      <c r="BE45" s="443"/>
      <c r="BF45" s="443"/>
      <c r="BG45" s="443"/>
      <c r="BH45" s="443"/>
    </row>
    <row r="46" spans="1:60">
      <c r="A46" s="262" t="s">
        <v>426</v>
      </c>
      <c r="B46" s="245" t="s">
        <v>40</v>
      </c>
      <c r="C46" s="436">
        <v>22865</v>
      </c>
      <c r="D46" s="436">
        <v>2945</v>
      </c>
      <c r="E46" s="436">
        <v>8186</v>
      </c>
      <c r="F46" s="436">
        <v>4409</v>
      </c>
      <c r="G46" s="436">
        <v>278558</v>
      </c>
      <c r="H46" s="436">
        <v>19046</v>
      </c>
      <c r="I46" s="436">
        <v>61555</v>
      </c>
      <c r="J46" s="436">
        <v>152749</v>
      </c>
      <c r="K46" s="436">
        <v>2276</v>
      </c>
      <c r="L46" s="436">
        <v>131165</v>
      </c>
      <c r="M46" s="436">
        <v>57051</v>
      </c>
      <c r="N46" s="436">
        <v>120790</v>
      </c>
      <c r="O46" s="436">
        <v>30712</v>
      </c>
      <c r="P46" s="436">
        <v>181749</v>
      </c>
      <c r="Q46" s="436">
        <v>213030</v>
      </c>
      <c r="R46" s="436">
        <v>179442</v>
      </c>
      <c r="S46" s="436">
        <v>45146</v>
      </c>
      <c r="T46" s="436">
        <v>62777</v>
      </c>
      <c r="U46" s="436">
        <v>306150</v>
      </c>
      <c r="V46" s="436">
        <v>104656</v>
      </c>
      <c r="W46" s="436">
        <v>202358</v>
      </c>
      <c r="X46" s="436">
        <v>116356</v>
      </c>
      <c r="Y46" s="436">
        <v>642238</v>
      </c>
      <c r="Z46" s="436">
        <v>77466</v>
      </c>
      <c r="AA46" s="436">
        <v>25644</v>
      </c>
      <c r="AB46" s="436">
        <v>85857</v>
      </c>
      <c r="AC46" s="436">
        <v>1158324</v>
      </c>
      <c r="AD46" s="436">
        <v>369570</v>
      </c>
      <c r="AE46" s="436">
        <v>177095</v>
      </c>
      <c r="AF46" s="436">
        <v>750842</v>
      </c>
      <c r="AG46" s="436">
        <v>144065</v>
      </c>
      <c r="AH46" s="436">
        <v>428618</v>
      </c>
      <c r="AI46" s="436">
        <v>938027</v>
      </c>
      <c r="AJ46" s="436">
        <v>1440086</v>
      </c>
      <c r="AK46" s="436">
        <v>89046</v>
      </c>
      <c r="AL46" s="436">
        <v>645800</v>
      </c>
      <c r="AM46" s="436">
        <v>645883</v>
      </c>
      <c r="AN46" s="436">
        <v>0</v>
      </c>
      <c r="AO46" s="436">
        <v>2386</v>
      </c>
      <c r="AP46" s="437">
        <v>9924918</v>
      </c>
      <c r="AQ46" s="443"/>
      <c r="AR46" s="443"/>
      <c r="AS46" s="443"/>
      <c r="AT46" s="443"/>
      <c r="AU46" s="443"/>
      <c r="AV46" s="443"/>
      <c r="AW46" s="443"/>
      <c r="AX46" s="443"/>
      <c r="AY46" s="443"/>
      <c r="AZ46" s="443"/>
      <c r="BA46" s="443"/>
      <c r="BB46" s="443"/>
      <c r="BC46" s="443"/>
      <c r="BD46" s="443"/>
      <c r="BE46" s="443"/>
      <c r="BF46" s="443"/>
      <c r="BG46" s="443"/>
      <c r="BH46" s="443"/>
    </row>
    <row r="47" spans="1:60">
      <c r="A47" s="262" t="s">
        <v>427</v>
      </c>
      <c r="B47" s="245" t="s">
        <v>41</v>
      </c>
      <c r="C47" s="436">
        <v>38530</v>
      </c>
      <c r="D47" s="436">
        <v>4567</v>
      </c>
      <c r="E47" s="436">
        <v>6766</v>
      </c>
      <c r="F47" s="436">
        <v>576</v>
      </c>
      <c r="G47" s="436">
        <v>158427</v>
      </c>
      <c r="H47" s="436">
        <v>-1491</v>
      </c>
      <c r="I47" s="436">
        <v>24626</v>
      </c>
      <c r="J47" s="436">
        <v>96845</v>
      </c>
      <c r="K47" s="436">
        <v>1883</v>
      </c>
      <c r="L47" s="436">
        <v>729</v>
      </c>
      <c r="M47" s="436">
        <v>25591</v>
      </c>
      <c r="N47" s="436">
        <v>230018</v>
      </c>
      <c r="O47" s="436">
        <v>26273</v>
      </c>
      <c r="P47" s="436">
        <v>19022</v>
      </c>
      <c r="Q47" s="436">
        <v>116676</v>
      </c>
      <c r="R47" s="436">
        <v>93426</v>
      </c>
      <c r="S47" s="436">
        <v>5417</v>
      </c>
      <c r="T47" s="436">
        <v>-13389</v>
      </c>
      <c r="U47" s="436">
        <v>-33672</v>
      </c>
      <c r="V47" s="436">
        <v>-29735</v>
      </c>
      <c r="W47" s="436">
        <v>20308</v>
      </c>
      <c r="X47" s="436">
        <v>14283</v>
      </c>
      <c r="Y47" s="436">
        <v>49828</v>
      </c>
      <c r="Z47" s="436">
        <v>47596</v>
      </c>
      <c r="AA47" s="436">
        <v>23750</v>
      </c>
      <c r="AB47" s="436">
        <v>6293</v>
      </c>
      <c r="AC47" s="436">
        <v>373210</v>
      </c>
      <c r="AD47" s="436">
        <v>295320</v>
      </c>
      <c r="AE47" s="436">
        <v>1297265</v>
      </c>
      <c r="AF47" s="436">
        <v>152738</v>
      </c>
      <c r="AG47" s="436">
        <v>138067</v>
      </c>
      <c r="AH47" s="436">
        <v>0</v>
      </c>
      <c r="AI47" s="436">
        <v>32952</v>
      </c>
      <c r="AJ47" s="436">
        <v>104745</v>
      </c>
      <c r="AK47" s="436">
        <v>-1024</v>
      </c>
      <c r="AL47" s="436">
        <v>167303</v>
      </c>
      <c r="AM47" s="436">
        <v>214272</v>
      </c>
      <c r="AN47" s="436">
        <v>0</v>
      </c>
      <c r="AO47" s="436">
        <v>66650</v>
      </c>
      <c r="AP47" s="437">
        <v>3774641</v>
      </c>
      <c r="AQ47" s="443"/>
      <c r="AR47" s="443"/>
      <c r="AS47" s="443"/>
      <c r="AT47" s="443"/>
      <c r="AU47" s="443"/>
      <c r="AV47" s="443"/>
      <c r="AW47" s="443"/>
      <c r="AX47" s="443"/>
      <c r="AY47" s="443"/>
      <c r="AZ47" s="443"/>
      <c r="BA47" s="443"/>
      <c r="BB47" s="443"/>
      <c r="BC47" s="443"/>
      <c r="BD47" s="443"/>
      <c r="BE47" s="443"/>
      <c r="BF47" s="443"/>
      <c r="BG47" s="443"/>
      <c r="BH47" s="443"/>
    </row>
    <row r="48" spans="1:60">
      <c r="A48" s="262" t="s">
        <v>428</v>
      </c>
      <c r="B48" s="245" t="s">
        <v>42</v>
      </c>
      <c r="C48" s="436">
        <v>30545</v>
      </c>
      <c r="D48" s="436">
        <v>717</v>
      </c>
      <c r="E48" s="436">
        <v>6401</v>
      </c>
      <c r="F48" s="436">
        <v>1387</v>
      </c>
      <c r="G48" s="436">
        <v>104978</v>
      </c>
      <c r="H48" s="436">
        <v>8822</v>
      </c>
      <c r="I48" s="436">
        <v>19339</v>
      </c>
      <c r="J48" s="436">
        <v>204513</v>
      </c>
      <c r="K48" s="436">
        <v>6384</v>
      </c>
      <c r="L48" s="436">
        <v>54573</v>
      </c>
      <c r="M48" s="436">
        <v>30723</v>
      </c>
      <c r="N48" s="436">
        <v>115339</v>
      </c>
      <c r="O48" s="436">
        <v>9199</v>
      </c>
      <c r="P48" s="436">
        <v>53067</v>
      </c>
      <c r="Q48" s="436">
        <v>115226</v>
      </c>
      <c r="R48" s="436">
        <v>85733</v>
      </c>
      <c r="S48" s="436">
        <v>31094</v>
      </c>
      <c r="T48" s="436">
        <v>59843</v>
      </c>
      <c r="U48" s="436">
        <v>243337</v>
      </c>
      <c r="V48" s="436">
        <v>115025</v>
      </c>
      <c r="W48" s="436">
        <v>110557</v>
      </c>
      <c r="X48" s="436">
        <v>42423</v>
      </c>
      <c r="Y48" s="436">
        <v>68346</v>
      </c>
      <c r="Z48" s="436">
        <v>184901</v>
      </c>
      <c r="AA48" s="436">
        <v>39387</v>
      </c>
      <c r="AB48" s="436">
        <v>13748</v>
      </c>
      <c r="AC48" s="436">
        <v>258983</v>
      </c>
      <c r="AD48" s="436">
        <v>86946</v>
      </c>
      <c r="AE48" s="436">
        <v>1092923</v>
      </c>
      <c r="AF48" s="436">
        <v>279843</v>
      </c>
      <c r="AG48" s="436">
        <v>110912</v>
      </c>
      <c r="AH48" s="436">
        <v>423940</v>
      </c>
      <c r="AI48" s="436">
        <v>299330</v>
      </c>
      <c r="AJ48" s="436">
        <v>187693</v>
      </c>
      <c r="AK48" s="436">
        <v>11173</v>
      </c>
      <c r="AL48" s="436">
        <v>214790</v>
      </c>
      <c r="AM48" s="436">
        <v>217814</v>
      </c>
      <c r="AN48" s="436">
        <v>0</v>
      </c>
      <c r="AO48" s="436">
        <v>9241</v>
      </c>
      <c r="AP48" s="437">
        <v>4949195</v>
      </c>
      <c r="AQ48" s="443"/>
      <c r="AR48" s="443"/>
      <c r="AS48" s="443"/>
      <c r="AT48" s="443"/>
      <c r="AU48" s="443"/>
      <c r="AV48" s="443"/>
      <c r="AW48" s="443"/>
      <c r="AX48" s="443"/>
      <c r="AY48" s="443"/>
      <c r="AZ48" s="443"/>
      <c r="BA48" s="443"/>
      <c r="BB48" s="443"/>
      <c r="BC48" s="443"/>
      <c r="BD48" s="443"/>
      <c r="BE48" s="443"/>
      <c r="BF48" s="443"/>
      <c r="BG48" s="443"/>
      <c r="BH48" s="443"/>
    </row>
    <row r="49" spans="1:60">
      <c r="A49" s="262" t="s">
        <v>429</v>
      </c>
      <c r="B49" s="245" t="s">
        <v>283</v>
      </c>
      <c r="C49" s="436">
        <v>7590</v>
      </c>
      <c r="D49" s="436">
        <v>274</v>
      </c>
      <c r="E49" s="436">
        <v>2369</v>
      </c>
      <c r="F49" s="436">
        <v>913</v>
      </c>
      <c r="G49" s="436">
        <v>113635</v>
      </c>
      <c r="H49" s="436">
        <v>3435</v>
      </c>
      <c r="I49" s="436">
        <v>9114</v>
      </c>
      <c r="J49" s="436">
        <v>31262</v>
      </c>
      <c r="K49" s="436">
        <v>9274</v>
      </c>
      <c r="L49" s="436">
        <v>20882</v>
      </c>
      <c r="M49" s="436">
        <v>8184</v>
      </c>
      <c r="N49" s="436">
        <v>36769</v>
      </c>
      <c r="O49" s="436">
        <v>2240</v>
      </c>
      <c r="P49" s="436">
        <v>17599</v>
      </c>
      <c r="Q49" s="436">
        <v>7110</v>
      </c>
      <c r="R49" s="436">
        <v>8120</v>
      </c>
      <c r="S49" s="436">
        <v>3397</v>
      </c>
      <c r="T49" s="436">
        <v>2519</v>
      </c>
      <c r="U49" s="436">
        <v>6177</v>
      </c>
      <c r="V49" s="436">
        <v>7266</v>
      </c>
      <c r="W49" s="436">
        <v>12904</v>
      </c>
      <c r="X49" s="436">
        <v>11778</v>
      </c>
      <c r="Y49" s="436">
        <v>68715</v>
      </c>
      <c r="Z49" s="436">
        <v>28263</v>
      </c>
      <c r="AA49" s="436">
        <v>8352</v>
      </c>
      <c r="AB49" s="436">
        <v>3312</v>
      </c>
      <c r="AC49" s="436">
        <v>118567</v>
      </c>
      <c r="AD49" s="436">
        <v>24250</v>
      </c>
      <c r="AE49" s="436">
        <v>159502</v>
      </c>
      <c r="AF49" s="436">
        <v>135561</v>
      </c>
      <c r="AG49" s="436">
        <v>25669</v>
      </c>
      <c r="AH49" s="436">
        <v>1935</v>
      </c>
      <c r="AI49" s="436">
        <v>21645</v>
      </c>
      <c r="AJ49" s="436">
        <v>42435</v>
      </c>
      <c r="AK49" s="436">
        <v>6286</v>
      </c>
      <c r="AL49" s="436">
        <v>89102</v>
      </c>
      <c r="AM49" s="436">
        <v>126621</v>
      </c>
      <c r="AN49" s="436">
        <v>0</v>
      </c>
      <c r="AO49" s="436">
        <v>3298</v>
      </c>
      <c r="AP49" s="437">
        <v>1186324</v>
      </c>
      <c r="AQ49" s="443"/>
      <c r="AR49" s="443"/>
      <c r="AS49" s="443"/>
      <c r="AT49" s="443"/>
      <c r="AU49" s="443"/>
      <c r="AV49" s="443"/>
      <c r="AW49" s="443"/>
      <c r="AX49" s="443"/>
      <c r="AY49" s="443"/>
      <c r="AZ49" s="443"/>
      <c r="BA49" s="443"/>
      <c r="BB49" s="443"/>
      <c r="BC49" s="443"/>
      <c r="BD49" s="443"/>
      <c r="BE49" s="443"/>
      <c r="BF49" s="443"/>
      <c r="BG49" s="443"/>
      <c r="BH49" s="443"/>
    </row>
    <row r="50" spans="1:60">
      <c r="A50" s="262" t="s">
        <v>430</v>
      </c>
      <c r="B50" s="245" t="s">
        <v>337</v>
      </c>
      <c r="C50" s="436">
        <v>-13272</v>
      </c>
      <c r="D50" s="436">
        <v>-470</v>
      </c>
      <c r="E50" s="436">
        <v>-39</v>
      </c>
      <c r="F50" s="436">
        <v>0</v>
      </c>
      <c r="G50" s="436">
        <v>-7916</v>
      </c>
      <c r="H50" s="436">
        <v>0</v>
      </c>
      <c r="I50" s="436">
        <v>0</v>
      </c>
      <c r="J50" s="436">
        <v>-3</v>
      </c>
      <c r="K50" s="436">
        <v>-148</v>
      </c>
      <c r="L50" s="436">
        <v>-3</v>
      </c>
      <c r="M50" s="436">
        <v>0</v>
      </c>
      <c r="N50" s="436">
        <v>-4</v>
      </c>
      <c r="O50" s="436">
        <v>0</v>
      </c>
      <c r="P50" s="436">
        <v>-6</v>
      </c>
      <c r="Q50" s="436">
        <v>-4</v>
      </c>
      <c r="R50" s="436">
        <v>-2</v>
      </c>
      <c r="S50" s="436">
        <v>-1</v>
      </c>
      <c r="T50" s="436">
        <v>-2</v>
      </c>
      <c r="U50" s="436">
        <v>-5</v>
      </c>
      <c r="V50" s="436">
        <v>-4</v>
      </c>
      <c r="W50" s="436">
        <v>-14</v>
      </c>
      <c r="X50" s="436">
        <v>-6</v>
      </c>
      <c r="Y50" s="436">
        <v>-7913</v>
      </c>
      <c r="Z50" s="436">
        <v>-558</v>
      </c>
      <c r="AA50" s="436">
        <v>-8903</v>
      </c>
      <c r="AB50" s="436">
        <v>-1</v>
      </c>
      <c r="AC50" s="436">
        <v>-1378</v>
      </c>
      <c r="AD50" s="436">
        <v>-17759</v>
      </c>
      <c r="AE50" s="436">
        <v>-829</v>
      </c>
      <c r="AF50" s="436">
        <v>-7434</v>
      </c>
      <c r="AG50" s="436">
        <v>-8</v>
      </c>
      <c r="AH50" s="436">
        <v>0</v>
      </c>
      <c r="AI50" s="436">
        <v>-4677</v>
      </c>
      <c r="AJ50" s="436">
        <v>-33590</v>
      </c>
      <c r="AK50" s="436">
        <v>-3205</v>
      </c>
      <c r="AL50" s="436">
        <v>-84</v>
      </c>
      <c r="AM50" s="436">
        <v>-14</v>
      </c>
      <c r="AN50" s="436">
        <v>0</v>
      </c>
      <c r="AO50" s="436">
        <v>-953</v>
      </c>
      <c r="AP50" s="437">
        <v>-109205</v>
      </c>
      <c r="AQ50" s="443"/>
      <c r="AR50" s="443"/>
      <c r="AS50" s="443"/>
      <c r="AT50" s="443"/>
      <c r="AU50" s="443"/>
      <c r="AV50" s="443"/>
      <c r="AW50" s="443"/>
      <c r="AX50" s="443"/>
      <c r="AY50" s="443"/>
      <c r="AZ50" s="443"/>
      <c r="BA50" s="443"/>
      <c r="BB50" s="443"/>
      <c r="BC50" s="443"/>
      <c r="BD50" s="443"/>
      <c r="BE50" s="443"/>
      <c r="BF50" s="443"/>
      <c r="BG50" s="443"/>
      <c r="BH50" s="443"/>
    </row>
    <row r="51" spans="1:60">
      <c r="A51" s="438" t="s">
        <v>431</v>
      </c>
      <c r="B51" s="297" t="s">
        <v>43</v>
      </c>
      <c r="C51" s="439">
        <v>86935</v>
      </c>
      <c r="D51" s="439">
        <v>8126</v>
      </c>
      <c r="E51" s="439">
        <v>24959</v>
      </c>
      <c r="F51" s="439">
        <v>8231</v>
      </c>
      <c r="G51" s="439">
        <v>666902</v>
      </c>
      <c r="H51" s="439">
        <v>30733</v>
      </c>
      <c r="I51" s="439">
        <v>122048</v>
      </c>
      <c r="J51" s="439">
        <v>505806</v>
      </c>
      <c r="K51" s="439">
        <v>20327</v>
      </c>
      <c r="L51" s="439">
        <v>217721</v>
      </c>
      <c r="M51" s="439">
        <v>126071</v>
      </c>
      <c r="N51" s="439">
        <v>523309</v>
      </c>
      <c r="O51" s="439">
        <v>70352</v>
      </c>
      <c r="P51" s="439">
        <v>280887</v>
      </c>
      <c r="Q51" s="439">
        <v>468988</v>
      </c>
      <c r="R51" s="439">
        <v>376878</v>
      </c>
      <c r="S51" s="439">
        <v>88482</v>
      </c>
      <c r="T51" s="439">
        <v>115411</v>
      </c>
      <c r="U51" s="439">
        <v>545340</v>
      </c>
      <c r="V51" s="439">
        <v>208219</v>
      </c>
      <c r="W51" s="439">
        <v>357602</v>
      </c>
      <c r="X51" s="439">
        <v>193717</v>
      </c>
      <c r="Y51" s="439">
        <v>861039</v>
      </c>
      <c r="Z51" s="439">
        <v>347448</v>
      </c>
      <c r="AA51" s="439">
        <v>90794</v>
      </c>
      <c r="AB51" s="439">
        <v>113668</v>
      </c>
      <c r="AC51" s="439">
        <v>1971929</v>
      </c>
      <c r="AD51" s="439">
        <v>794563</v>
      </c>
      <c r="AE51" s="439">
        <v>2737886</v>
      </c>
      <c r="AF51" s="439">
        <v>1355593</v>
      </c>
      <c r="AG51" s="439">
        <v>431499</v>
      </c>
      <c r="AH51" s="439">
        <v>867307</v>
      </c>
      <c r="AI51" s="439">
        <v>1303778</v>
      </c>
      <c r="AJ51" s="439">
        <v>1772116</v>
      </c>
      <c r="AK51" s="439">
        <v>109021</v>
      </c>
      <c r="AL51" s="439">
        <v>1144418</v>
      </c>
      <c r="AM51" s="439">
        <v>1254682</v>
      </c>
      <c r="AN51" s="439">
        <v>0</v>
      </c>
      <c r="AO51" s="439">
        <v>81416</v>
      </c>
      <c r="AP51" s="440">
        <v>20284201</v>
      </c>
      <c r="AQ51" s="443"/>
      <c r="AR51" s="443"/>
      <c r="AS51" s="443"/>
      <c r="AT51" s="443"/>
      <c r="AU51" s="443"/>
      <c r="AV51" s="443"/>
      <c r="AW51" s="443"/>
      <c r="AX51" s="443"/>
      <c r="AY51" s="443"/>
      <c r="AZ51" s="443"/>
      <c r="BA51" s="443"/>
      <c r="BB51" s="443"/>
      <c r="BC51" s="443"/>
      <c r="BD51" s="443"/>
      <c r="BE51" s="443"/>
      <c r="BF51" s="443"/>
      <c r="BG51" s="443"/>
      <c r="BH51" s="443"/>
    </row>
    <row r="52" spans="1:60">
      <c r="A52" s="444" t="s">
        <v>432</v>
      </c>
      <c r="B52" s="244" t="s">
        <v>420</v>
      </c>
      <c r="C52" s="445">
        <v>190815</v>
      </c>
      <c r="D52" s="445">
        <v>10796</v>
      </c>
      <c r="E52" s="445">
        <v>45849</v>
      </c>
      <c r="F52" s="445">
        <v>18762</v>
      </c>
      <c r="G52" s="445">
        <v>1934435</v>
      </c>
      <c r="H52" s="445">
        <v>80715</v>
      </c>
      <c r="I52" s="445">
        <v>350246</v>
      </c>
      <c r="J52" s="445">
        <v>1470565</v>
      </c>
      <c r="K52" s="445">
        <v>115112</v>
      </c>
      <c r="L52" s="445">
        <v>560468</v>
      </c>
      <c r="M52" s="445">
        <v>262241</v>
      </c>
      <c r="N52" s="445">
        <v>2850090</v>
      </c>
      <c r="O52" s="445">
        <v>276603</v>
      </c>
      <c r="P52" s="445">
        <v>638433</v>
      </c>
      <c r="Q52" s="445">
        <v>1078448</v>
      </c>
      <c r="R52" s="445">
        <v>863301</v>
      </c>
      <c r="S52" s="445">
        <v>234037</v>
      </c>
      <c r="T52" s="445">
        <v>320260</v>
      </c>
      <c r="U52" s="445">
        <v>1527345</v>
      </c>
      <c r="V52" s="445">
        <v>587908</v>
      </c>
      <c r="W52" s="445">
        <v>1126168</v>
      </c>
      <c r="X52" s="445">
        <v>457683</v>
      </c>
      <c r="Y52" s="445">
        <v>1852233</v>
      </c>
      <c r="Z52" s="445">
        <v>1095012</v>
      </c>
      <c r="AA52" s="445">
        <v>187800</v>
      </c>
      <c r="AB52" s="445">
        <v>177936</v>
      </c>
      <c r="AC52" s="445">
        <v>2877665</v>
      </c>
      <c r="AD52" s="445">
        <v>1175506</v>
      </c>
      <c r="AE52" s="445">
        <v>3242171</v>
      </c>
      <c r="AF52" s="445">
        <v>2035639</v>
      </c>
      <c r="AG52" s="445">
        <v>798490</v>
      </c>
      <c r="AH52" s="445">
        <v>1218517</v>
      </c>
      <c r="AI52" s="445">
        <v>1767045</v>
      </c>
      <c r="AJ52" s="445">
        <v>2870794</v>
      </c>
      <c r="AK52" s="445">
        <v>178370</v>
      </c>
      <c r="AL52" s="445">
        <v>1870509</v>
      </c>
      <c r="AM52" s="445">
        <v>2368309</v>
      </c>
      <c r="AN52" s="445">
        <v>53866</v>
      </c>
      <c r="AO52" s="445">
        <v>188430</v>
      </c>
      <c r="AP52" s="446">
        <v>38958572</v>
      </c>
      <c r="AQ52" s="443"/>
      <c r="AR52" s="443"/>
      <c r="AS52" s="443"/>
      <c r="AT52" s="443"/>
      <c r="AU52" s="443"/>
      <c r="AV52" s="443"/>
      <c r="AW52" s="443"/>
      <c r="AX52" s="443"/>
      <c r="AY52" s="443"/>
      <c r="AZ52" s="443"/>
      <c r="BA52" s="443"/>
      <c r="BB52" s="443"/>
      <c r="BC52" s="443"/>
      <c r="BD52" s="443"/>
      <c r="BE52" s="443"/>
      <c r="BF52" s="443"/>
      <c r="BG52" s="443"/>
      <c r="BH52" s="443"/>
    </row>
    <row r="53" spans="1:60">
      <c r="A53" s="302" t="s">
        <v>433</v>
      </c>
    </row>
    <row r="55" spans="1:60">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row>
    <row r="56" spans="1:60">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row>
    <row r="57" spans="1:60">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row>
    <row r="58" spans="1:60">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row>
    <row r="59" spans="1:60">
      <c r="C59" s="443"/>
      <c r="D59" s="443"/>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row>
    <row r="60" spans="1:60">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row>
    <row r="61" spans="1:60">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row>
    <row r="62" spans="1:60">
      <c r="A62" s="227"/>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row>
    <row r="63" spans="1:60">
      <c r="A63" s="227"/>
      <c r="C63" s="443"/>
      <c r="D63" s="443"/>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row>
    <row r="64" spans="1:60">
      <c r="A64" s="227"/>
      <c r="C64" s="443"/>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row>
    <row r="65" spans="1:60">
      <c r="A65" s="227"/>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row>
    <row r="66" spans="1:60">
      <c r="A66" s="227"/>
      <c r="C66" s="443"/>
      <c r="D66" s="443"/>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row>
    <row r="67" spans="1:60">
      <c r="A67" s="227"/>
      <c r="C67" s="443"/>
      <c r="D67" s="443"/>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row>
    <row r="68" spans="1:60">
      <c r="A68" s="227"/>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row>
    <row r="69" spans="1:60">
      <c r="A69" s="227"/>
      <c r="C69" s="443"/>
      <c r="D69" s="443"/>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row>
    <row r="70" spans="1:60">
      <c r="A70" s="227"/>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3"/>
      <c r="AZ70" s="443"/>
      <c r="BA70" s="443"/>
      <c r="BB70" s="443"/>
      <c r="BC70" s="443"/>
      <c r="BD70" s="443"/>
      <c r="BE70" s="443"/>
      <c r="BF70" s="443"/>
      <c r="BG70" s="443"/>
      <c r="BH70" s="443"/>
    </row>
    <row r="71" spans="1:60">
      <c r="A71" s="227"/>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3"/>
      <c r="AY71" s="443"/>
      <c r="AZ71" s="443"/>
      <c r="BA71" s="443"/>
      <c r="BB71" s="443"/>
      <c r="BC71" s="443"/>
      <c r="BD71" s="443"/>
      <c r="BE71" s="443"/>
      <c r="BF71" s="443"/>
      <c r="BG71" s="443"/>
      <c r="BH71" s="443"/>
    </row>
    <row r="72" spans="1:60">
      <c r="A72" s="227"/>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3"/>
      <c r="AZ72" s="443"/>
      <c r="BA72" s="443"/>
      <c r="BB72" s="443"/>
      <c r="BC72" s="443"/>
      <c r="BD72" s="443"/>
      <c r="BE72" s="443"/>
      <c r="BF72" s="443"/>
      <c r="BG72" s="443"/>
      <c r="BH72" s="443"/>
    </row>
    <row r="73" spans="1:60">
      <c r="A73" s="227"/>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3"/>
      <c r="AY73" s="443"/>
      <c r="AZ73" s="443"/>
      <c r="BA73" s="443"/>
      <c r="BB73" s="443"/>
      <c r="BC73" s="443"/>
      <c r="BD73" s="443"/>
      <c r="BE73" s="443"/>
      <c r="BF73" s="443"/>
      <c r="BG73" s="443"/>
      <c r="BH73" s="443"/>
    </row>
    <row r="74" spans="1:60">
      <c r="A74" s="227"/>
      <c r="C74" s="443"/>
      <c r="D74" s="443"/>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row>
    <row r="75" spans="1:60">
      <c r="A75" s="227"/>
      <c r="C75" s="443"/>
      <c r="D75" s="443"/>
      <c r="E75" s="443"/>
      <c r="F75" s="443"/>
      <c r="G75" s="443"/>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3"/>
      <c r="BC75" s="443"/>
      <c r="BD75" s="443"/>
      <c r="BE75" s="443"/>
      <c r="BF75" s="443"/>
      <c r="BG75" s="443"/>
      <c r="BH75" s="443"/>
    </row>
    <row r="76" spans="1:60">
      <c r="A76" s="227"/>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3"/>
    </row>
    <row r="77" spans="1:60">
      <c r="A77" s="227"/>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3"/>
      <c r="AY77" s="443"/>
      <c r="AZ77" s="443"/>
      <c r="BA77" s="443"/>
      <c r="BB77" s="443"/>
      <c r="BC77" s="443"/>
      <c r="BD77" s="443"/>
      <c r="BE77" s="443"/>
      <c r="BF77" s="443"/>
      <c r="BG77" s="443"/>
      <c r="BH77" s="443"/>
    </row>
    <row r="78" spans="1:60">
      <c r="A78" s="227"/>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3"/>
      <c r="AY78" s="443"/>
      <c r="AZ78" s="443"/>
      <c r="BA78" s="443"/>
      <c r="BB78" s="443"/>
      <c r="BC78" s="443"/>
      <c r="BD78" s="443"/>
      <c r="BE78" s="443"/>
      <c r="BF78" s="443"/>
      <c r="BG78" s="443"/>
      <c r="BH78" s="443"/>
    </row>
    <row r="79" spans="1:60">
      <c r="A79" s="227"/>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row>
    <row r="80" spans="1:60">
      <c r="A80" s="227"/>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row>
    <row r="81" spans="1:60">
      <c r="A81" s="227"/>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row>
    <row r="82" spans="1:60">
      <c r="A82" s="227"/>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row>
    <row r="83" spans="1:60">
      <c r="A83" s="227"/>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row>
    <row r="84" spans="1:60">
      <c r="A84" s="227"/>
      <c r="C84" s="443"/>
      <c r="D84" s="443"/>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3"/>
      <c r="AY84" s="443"/>
      <c r="AZ84" s="443"/>
      <c r="BA84" s="443"/>
      <c r="BB84" s="443"/>
      <c r="BC84" s="443"/>
      <c r="BD84" s="443"/>
      <c r="BE84" s="443"/>
      <c r="BF84" s="443"/>
      <c r="BG84" s="443"/>
      <c r="BH84" s="443"/>
    </row>
    <row r="85" spans="1:60">
      <c r="A85" s="227"/>
      <c r="C85" s="443"/>
      <c r="D85" s="443"/>
      <c r="E85" s="443"/>
      <c r="F85" s="443"/>
      <c r="G85" s="443"/>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3"/>
      <c r="AY85" s="443"/>
      <c r="AZ85" s="443"/>
      <c r="BA85" s="443"/>
      <c r="BB85" s="443"/>
      <c r="BC85" s="443"/>
      <c r="BD85" s="443"/>
      <c r="BE85" s="443"/>
      <c r="BF85" s="443"/>
      <c r="BG85" s="443"/>
      <c r="BH85" s="443"/>
    </row>
    <row r="86" spans="1:60">
      <c r="A86" s="227"/>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row>
    <row r="87" spans="1:60">
      <c r="A87" s="227"/>
      <c r="C87" s="443"/>
      <c r="D87" s="443"/>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3"/>
      <c r="AY87" s="443"/>
      <c r="AZ87" s="443"/>
      <c r="BA87" s="443"/>
      <c r="BB87" s="443"/>
      <c r="BC87" s="443"/>
      <c r="BD87" s="443"/>
      <c r="BE87" s="443"/>
      <c r="BF87" s="443"/>
      <c r="BG87" s="443"/>
      <c r="BH87" s="443"/>
    </row>
    <row r="88" spans="1:60">
      <c r="A88" s="227"/>
      <c r="C88" s="443"/>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3"/>
      <c r="AY88" s="443"/>
      <c r="AZ88" s="443"/>
      <c r="BA88" s="443"/>
      <c r="BB88" s="443"/>
      <c r="BC88" s="443"/>
      <c r="BD88" s="443"/>
      <c r="BE88" s="443"/>
      <c r="BF88" s="443"/>
      <c r="BG88" s="443"/>
      <c r="BH88" s="443"/>
    </row>
    <row r="89" spans="1:60">
      <c r="A89" s="227"/>
      <c r="C89" s="443"/>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3"/>
      <c r="AY89" s="443"/>
      <c r="AZ89" s="443"/>
      <c r="BA89" s="443"/>
      <c r="BB89" s="443"/>
      <c r="BC89" s="443"/>
      <c r="BD89" s="443"/>
      <c r="BE89" s="443"/>
      <c r="BF89" s="443"/>
      <c r="BG89" s="443"/>
      <c r="BH89" s="443"/>
    </row>
    <row r="90" spans="1:60">
      <c r="A90" s="227"/>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3"/>
      <c r="AY90" s="443"/>
      <c r="AZ90" s="443"/>
      <c r="BA90" s="443"/>
      <c r="BB90" s="443"/>
      <c r="BC90" s="443"/>
      <c r="BD90" s="443"/>
      <c r="BE90" s="443"/>
      <c r="BF90" s="443"/>
      <c r="BG90" s="443"/>
      <c r="BH90" s="443"/>
    </row>
    <row r="91" spans="1:60">
      <c r="A91" s="227"/>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3"/>
      <c r="AY91" s="443"/>
      <c r="AZ91" s="443"/>
      <c r="BA91" s="443"/>
      <c r="BB91" s="443"/>
      <c r="BC91" s="443"/>
      <c r="BD91" s="443"/>
      <c r="BE91" s="443"/>
      <c r="BF91" s="443"/>
      <c r="BG91" s="443"/>
      <c r="BH91" s="443"/>
    </row>
    <row r="92" spans="1:60">
      <c r="A92" s="227"/>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3"/>
      <c r="AY92" s="443"/>
      <c r="AZ92" s="443"/>
      <c r="BA92" s="443"/>
      <c r="BB92" s="443"/>
      <c r="BC92" s="443"/>
      <c r="BD92" s="443"/>
      <c r="BE92" s="443"/>
      <c r="BF92" s="443"/>
      <c r="BG92" s="443"/>
      <c r="BH92" s="443"/>
    </row>
    <row r="93" spans="1:60">
      <c r="A93" s="227"/>
      <c r="C93" s="443"/>
      <c r="D93" s="443"/>
      <c r="E93" s="443"/>
      <c r="F93" s="443"/>
      <c r="G93" s="443"/>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3"/>
      <c r="AY93" s="443"/>
      <c r="AZ93" s="443"/>
      <c r="BA93" s="443"/>
      <c r="BB93" s="443"/>
      <c r="BC93" s="443"/>
      <c r="BD93" s="443"/>
      <c r="BE93" s="443"/>
      <c r="BF93" s="443"/>
      <c r="BG93" s="443"/>
      <c r="BH93" s="443"/>
    </row>
    <row r="94" spans="1:60">
      <c r="A94" s="227"/>
      <c r="C94" s="443"/>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3"/>
      <c r="AY94" s="443"/>
      <c r="AZ94" s="443"/>
      <c r="BA94" s="443"/>
      <c r="BB94" s="443"/>
      <c r="BC94" s="443"/>
      <c r="BD94" s="443"/>
      <c r="BE94" s="443"/>
      <c r="BF94" s="443"/>
      <c r="BG94" s="443"/>
      <c r="BH94" s="443"/>
    </row>
    <row r="95" spans="1:60">
      <c r="A95" s="227"/>
      <c r="C95" s="443"/>
      <c r="D95" s="443"/>
      <c r="E95" s="443"/>
      <c r="F95" s="443"/>
      <c r="G95" s="443"/>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3"/>
      <c r="AY95" s="443"/>
      <c r="AZ95" s="443"/>
      <c r="BA95" s="443"/>
      <c r="BB95" s="443"/>
      <c r="BC95" s="443"/>
      <c r="BD95" s="443"/>
      <c r="BE95" s="443"/>
      <c r="BF95" s="443"/>
      <c r="BG95" s="443"/>
      <c r="BH95" s="443"/>
    </row>
    <row r="96" spans="1:60">
      <c r="A96" s="227"/>
      <c r="C96" s="443"/>
      <c r="D96" s="443"/>
      <c r="E96" s="443"/>
      <c r="F96" s="443"/>
      <c r="G96" s="443"/>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3"/>
      <c r="AY96" s="443"/>
      <c r="AZ96" s="443"/>
      <c r="BA96" s="443"/>
      <c r="BB96" s="443"/>
      <c r="BC96" s="443"/>
      <c r="BD96" s="443"/>
      <c r="BE96" s="443"/>
      <c r="BF96" s="443"/>
      <c r="BG96" s="443"/>
      <c r="BH96" s="443"/>
    </row>
    <row r="97" spans="1:60">
      <c r="A97" s="227"/>
      <c r="C97" s="443"/>
      <c r="D97" s="443"/>
      <c r="E97" s="443"/>
      <c r="F97" s="443"/>
      <c r="G97" s="443"/>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3"/>
      <c r="AY97" s="443"/>
      <c r="AZ97" s="443"/>
      <c r="BA97" s="443"/>
      <c r="BB97" s="443"/>
      <c r="BC97" s="443"/>
      <c r="BD97" s="443"/>
      <c r="BE97" s="443"/>
      <c r="BF97" s="443"/>
      <c r="BG97" s="443"/>
      <c r="BH97" s="443"/>
    </row>
    <row r="98" spans="1:60">
      <c r="A98" s="227"/>
      <c r="C98" s="443"/>
      <c r="D98" s="443"/>
      <c r="E98" s="443"/>
      <c r="F98" s="443"/>
      <c r="G98" s="443"/>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3"/>
      <c r="AY98" s="443"/>
      <c r="AZ98" s="443"/>
      <c r="BA98" s="443"/>
      <c r="BB98" s="443"/>
      <c r="BC98" s="443"/>
      <c r="BD98" s="443"/>
      <c r="BE98" s="443"/>
      <c r="BF98" s="443"/>
      <c r="BG98" s="443"/>
      <c r="BH98" s="443"/>
    </row>
    <row r="99" spans="1:60">
      <c r="A99" s="227"/>
      <c r="C99" s="443"/>
      <c r="D99" s="443"/>
      <c r="E99" s="443"/>
      <c r="F99" s="443"/>
      <c r="G99" s="443"/>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3"/>
      <c r="AY99" s="443"/>
      <c r="AZ99" s="443"/>
      <c r="BA99" s="443"/>
      <c r="BB99" s="443"/>
      <c r="BC99" s="443"/>
      <c r="BD99" s="443"/>
      <c r="BE99" s="443"/>
      <c r="BF99" s="443"/>
      <c r="BG99" s="443"/>
      <c r="BH99" s="443"/>
    </row>
    <row r="100" spans="1:60">
      <c r="A100" s="227"/>
      <c r="C100" s="443"/>
      <c r="D100" s="443"/>
      <c r="E100" s="443"/>
      <c r="F100" s="443"/>
      <c r="G100" s="443"/>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3"/>
      <c r="AY100" s="443"/>
      <c r="AZ100" s="443"/>
      <c r="BA100" s="443"/>
      <c r="BB100" s="443"/>
      <c r="BC100" s="443"/>
      <c r="BD100" s="443"/>
      <c r="BE100" s="443"/>
      <c r="BF100" s="443"/>
      <c r="BG100" s="443"/>
      <c r="BH100" s="443"/>
    </row>
    <row r="101" spans="1:60">
      <c r="A101" s="227"/>
      <c r="C101" s="443"/>
      <c r="D101" s="443"/>
      <c r="E101" s="443"/>
      <c r="F101" s="443"/>
      <c r="G101" s="443"/>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3"/>
      <c r="AY101" s="443"/>
      <c r="AZ101" s="443"/>
      <c r="BA101" s="443"/>
      <c r="BB101" s="443"/>
      <c r="BC101" s="443"/>
      <c r="BD101" s="443"/>
      <c r="BE101" s="443"/>
      <c r="BF101" s="443"/>
      <c r="BG101" s="443"/>
      <c r="BH101" s="443"/>
    </row>
    <row r="102" spans="1:60">
      <c r="A102" s="227"/>
      <c r="C102" s="443"/>
      <c r="D102" s="443"/>
      <c r="E102" s="443"/>
      <c r="F102" s="443"/>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3"/>
      <c r="AY102" s="443"/>
      <c r="AZ102" s="443"/>
      <c r="BA102" s="443"/>
      <c r="BB102" s="443"/>
      <c r="BC102" s="443"/>
      <c r="BD102" s="443"/>
      <c r="BE102" s="443"/>
      <c r="BF102" s="443"/>
      <c r="BG102" s="443"/>
      <c r="BH102" s="443"/>
    </row>
    <row r="103" spans="1:60">
      <c r="A103" s="227"/>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c r="BE103" s="443"/>
      <c r="BF103" s="443"/>
      <c r="BG103" s="443"/>
      <c r="BH103" s="443"/>
    </row>
    <row r="104" spans="1:60">
      <c r="A104" s="227"/>
      <c r="C104" s="443"/>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3"/>
      <c r="AY104" s="443"/>
      <c r="AZ104" s="443"/>
      <c r="BA104" s="443"/>
      <c r="BB104" s="443"/>
      <c r="BC104" s="443"/>
      <c r="BD104" s="443"/>
      <c r="BE104" s="443"/>
      <c r="BF104" s="443"/>
      <c r="BG104" s="443"/>
      <c r="BH104" s="443"/>
    </row>
    <row r="105" spans="1:60">
      <c r="A105" s="227"/>
      <c r="C105" s="443"/>
      <c r="D105" s="443"/>
      <c r="E105" s="443"/>
      <c r="F105" s="443"/>
      <c r="G105" s="443"/>
      <c r="H105" s="443"/>
      <c r="I105" s="443"/>
      <c r="J105" s="443"/>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row>
    <row r="106" spans="1:60">
      <c r="A106" s="227"/>
      <c r="C106" s="443"/>
      <c r="D106" s="443"/>
      <c r="E106" s="443"/>
      <c r="F106" s="443"/>
      <c r="G106" s="443"/>
      <c r="H106" s="443"/>
      <c r="I106" s="443"/>
      <c r="J106" s="443"/>
      <c r="K106" s="443"/>
      <c r="L106" s="443"/>
      <c r="M106" s="443"/>
      <c r="N106" s="443"/>
      <c r="O106" s="443"/>
      <c r="P106" s="443"/>
      <c r="Q106" s="443"/>
      <c r="R106" s="443"/>
      <c r="S106" s="443"/>
      <c r="T106" s="443"/>
      <c r="U106" s="443"/>
      <c r="V106" s="443"/>
      <c r="W106" s="443"/>
      <c r="X106" s="443"/>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3"/>
      <c r="AY106" s="443"/>
      <c r="AZ106" s="443"/>
      <c r="BA106" s="443"/>
      <c r="BB106" s="443"/>
      <c r="BC106" s="443"/>
      <c r="BD106" s="443"/>
      <c r="BE106" s="443"/>
      <c r="BF106" s="443"/>
      <c r="BG106" s="443"/>
      <c r="BH106" s="443"/>
    </row>
    <row r="107" spans="1:60">
      <c r="A107" s="227"/>
      <c r="C107" s="443"/>
      <c r="D107" s="443"/>
      <c r="E107" s="443"/>
      <c r="F107" s="443"/>
      <c r="G107" s="443"/>
      <c r="H107" s="443"/>
      <c r="I107" s="443"/>
      <c r="J107" s="443"/>
      <c r="K107" s="443"/>
      <c r="L107" s="443"/>
      <c r="M107" s="443"/>
      <c r="N107" s="443"/>
      <c r="O107" s="443"/>
      <c r="P107" s="443"/>
      <c r="Q107" s="443"/>
      <c r="R107" s="443"/>
      <c r="S107" s="443"/>
      <c r="T107" s="443"/>
      <c r="U107" s="443"/>
      <c r="V107" s="443"/>
      <c r="W107" s="443"/>
      <c r="X107" s="443"/>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3"/>
      <c r="AY107" s="443"/>
      <c r="AZ107" s="443"/>
      <c r="BA107" s="443"/>
      <c r="BB107" s="443"/>
      <c r="BC107" s="443"/>
      <c r="BD107" s="443"/>
      <c r="BE107" s="443"/>
      <c r="BF107" s="443"/>
      <c r="BG107" s="443"/>
      <c r="BH107" s="443"/>
    </row>
    <row r="108" spans="1:60">
      <c r="A108" s="227"/>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3"/>
      <c r="AY108" s="443"/>
      <c r="AZ108" s="443"/>
      <c r="BA108" s="443"/>
      <c r="BB108" s="443"/>
      <c r="BC108" s="443"/>
      <c r="BD108" s="443"/>
      <c r="BE108" s="443"/>
      <c r="BF108" s="443"/>
      <c r="BG108" s="443"/>
      <c r="BH108" s="443"/>
    </row>
    <row r="109" spans="1:60">
      <c r="A109" s="227"/>
      <c r="C109" s="443"/>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3"/>
      <c r="BB109" s="443"/>
      <c r="BC109" s="443"/>
      <c r="BD109" s="443"/>
      <c r="BE109" s="443"/>
      <c r="BF109" s="443"/>
      <c r="BG109" s="443"/>
      <c r="BH109" s="443"/>
    </row>
    <row r="110" spans="1:60">
      <c r="A110" s="227"/>
      <c r="C110" s="443"/>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row>
    <row r="111" spans="1:60">
      <c r="A111" s="227"/>
      <c r="C111" s="443"/>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3"/>
      <c r="AY111" s="443"/>
      <c r="AZ111" s="443"/>
      <c r="BA111" s="443"/>
      <c r="BB111" s="443"/>
      <c r="BC111" s="443"/>
      <c r="BD111" s="443"/>
      <c r="BE111" s="443"/>
      <c r="BF111" s="443"/>
      <c r="BG111" s="443"/>
      <c r="BH111" s="443"/>
    </row>
    <row r="112" spans="1:60">
      <c r="A112" s="227"/>
      <c r="C112" s="443"/>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row>
    <row r="113" spans="1:60">
      <c r="A113" s="227"/>
      <c r="C113" s="443"/>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43"/>
      <c r="AE113" s="443"/>
      <c r="AF113" s="443"/>
      <c r="AG113" s="443"/>
      <c r="AH113" s="443"/>
      <c r="AI113" s="443"/>
      <c r="AJ113" s="443"/>
      <c r="AK113" s="443"/>
      <c r="AL113" s="443"/>
      <c r="AM113" s="443"/>
      <c r="AN113" s="443"/>
      <c r="AO113" s="443"/>
      <c r="AP113" s="443"/>
      <c r="AQ113" s="443"/>
      <c r="AR113" s="443"/>
      <c r="AS113" s="443"/>
      <c r="AT113" s="443"/>
      <c r="AU113" s="443"/>
      <c r="AV113" s="443"/>
      <c r="AW113" s="443"/>
      <c r="AX113" s="443"/>
      <c r="AY113" s="443"/>
      <c r="AZ113" s="443"/>
      <c r="BA113" s="443"/>
      <c r="BB113" s="443"/>
      <c r="BC113" s="443"/>
      <c r="BD113" s="443"/>
      <c r="BE113" s="443"/>
      <c r="BF113" s="443"/>
      <c r="BG113" s="443"/>
      <c r="BH113" s="443"/>
    </row>
    <row r="114" spans="1:60">
      <c r="A114" s="227"/>
      <c r="C114" s="443"/>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43"/>
      <c r="AE114" s="443"/>
      <c r="AF114" s="443"/>
      <c r="AG114" s="443"/>
      <c r="AH114" s="443"/>
      <c r="AI114" s="443"/>
      <c r="AJ114" s="443"/>
      <c r="AK114" s="443"/>
      <c r="AL114" s="443"/>
      <c r="AM114" s="443"/>
      <c r="AN114" s="443"/>
      <c r="AO114" s="443"/>
      <c r="AP114" s="443"/>
      <c r="AQ114" s="443"/>
      <c r="AR114" s="443"/>
      <c r="AS114" s="443"/>
      <c r="AT114" s="443"/>
      <c r="AU114" s="443"/>
      <c r="AV114" s="443"/>
      <c r="AW114" s="443"/>
      <c r="AX114" s="443"/>
      <c r="AY114" s="443"/>
      <c r="AZ114" s="443"/>
      <c r="BA114" s="443"/>
      <c r="BB114" s="443"/>
      <c r="BC114" s="443"/>
      <c r="BD114" s="443"/>
      <c r="BE114" s="443"/>
      <c r="BF114" s="443"/>
      <c r="BG114" s="443"/>
      <c r="BH114" s="443"/>
    </row>
    <row r="115" spans="1:60">
      <c r="A115" s="227"/>
      <c r="C115" s="443"/>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row>
    <row r="116" spans="1:60">
      <c r="A116" s="227"/>
      <c r="C116" s="443"/>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row>
  </sheetData>
  <phoneticPr fontId="3"/>
  <pageMargins left="0.78740157480314965" right="0.78740157480314965" top="0.78740157480314965" bottom="0.78740157480314965" header="0.51181102362204722" footer="0.51181102362204722"/>
  <pageSetup paperSize="9" scale="95" fitToWidth="9"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pageSetUpPr fitToPage="1"/>
  </sheetPr>
  <dimension ref="A1:BH119"/>
  <sheetViews>
    <sheetView workbookViewId="0">
      <pane xSplit="2" ySplit="4" topLeftCell="C5" activePane="bottomRight" state="frozen"/>
      <selection activeCell="J3" sqref="J3"/>
      <selection pane="topRight" activeCell="J3" sqref="J3"/>
      <selection pane="bottomLeft" activeCell="J3" sqref="J3"/>
      <selection pane="bottomRight" activeCell="B4" sqref="B4"/>
    </sheetView>
  </sheetViews>
  <sheetFormatPr defaultRowHeight="12"/>
  <cols>
    <col min="1" max="1" width="3.625" style="54" customWidth="1"/>
    <col min="2" max="2" width="24.75" style="227" bestFit="1" customWidth="1"/>
    <col min="3" max="60" width="10.625" style="227" customWidth="1"/>
    <col min="61" max="16384" width="9" style="227"/>
  </cols>
  <sheetData>
    <row r="1" spans="1:60" ht="13.5">
      <c r="A1" s="220" t="s">
        <v>408</v>
      </c>
      <c r="E1" s="227" t="s">
        <v>409</v>
      </c>
      <c r="G1" s="227" t="s">
        <v>341</v>
      </c>
    </row>
    <row r="2" spans="1:60">
      <c r="A2" s="54" t="s">
        <v>434</v>
      </c>
      <c r="BG2" s="227" t="s">
        <v>409</v>
      </c>
      <c r="BH2" s="429"/>
    </row>
    <row r="3" spans="1:60">
      <c r="A3" s="430" t="s">
        <v>252</v>
      </c>
      <c r="B3" s="431"/>
      <c r="C3" s="222" t="s">
        <v>352</v>
      </c>
      <c r="D3" s="222" t="s">
        <v>353</v>
      </c>
      <c r="E3" s="222" t="s">
        <v>354</v>
      </c>
      <c r="F3" s="222" t="s">
        <v>355</v>
      </c>
      <c r="G3" s="222" t="s">
        <v>356</v>
      </c>
      <c r="H3" s="222" t="s">
        <v>357</v>
      </c>
      <c r="I3" s="222" t="s">
        <v>358</v>
      </c>
      <c r="J3" s="222" t="s">
        <v>359</v>
      </c>
      <c r="K3" s="222" t="s">
        <v>360</v>
      </c>
      <c r="L3" s="222" t="s">
        <v>253</v>
      </c>
      <c r="M3" s="222" t="s">
        <v>254</v>
      </c>
      <c r="N3" s="222" t="s">
        <v>255</v>
      </c>
      <c r="O3" s="222" t="s">
        <v>256</v>
      </c>
      <c r="P3" s="222" t="s">
        <v>257</v>
      </c>
      <c r="Q3" s="222" t="s">
        <v>258</v>
      </c>
      <c r="R3" s="222" t="s">
        <v>259</v>
      </c>
      <c r="S3" s="222" t="s">
        <v>260</v>
      </c>
      <c r="T3" s="222" t="s">
        <v>261</v>
      </c>
      <c r="U3" s="222" t="s">
        <v>262</v>
      </c>
      <c r="V3" s="222" t="s">
        <v>263</v>
      </c>
      <c r="W3" s="222" t="s">
        <v>264</v>
      </c>
      <c r="X3" s="222" t="s">
        <v>265</v>
      </c>
      <c r="Y3" s="222" t="s">
        <v>266</v>
      </c>
      <c r="Z3" s="222" t="s">
        <v>267</v>
      </c>
      <c r="AA3" s="222" t="s">
        <v>268</v>
      </c>
      <c r="AB3" s="222" t="s">
        <v>269</v>
      </c>
      <c r="AC3" s="222" t="s">
        <v>270</v>
      </c>
      <c r="AD3" s="222" t="s">
        <v>271</v>
      </c>
      <c r="AE3" s="222" t="s">
        <v>272</v>
      </c>
      <c r="AF3" s="222" t="s">
        <v>273</v>
      </c>
      <c r="AG3" s="222" t="s">
        <v>274</v>
      </c>
      <c r="AH3" s="222" t="s">
        <v>275</v>
      </c>
      <c r="AI3" s="222" t="s">
        <v>276</v>
      </c>
      <c r="AJ3" s="222" t="s">
        <v>277</v>
      </c>
      <c r="AK3" s="222" t="s">
        <v>282</v>
      </c>
      <c r="AL3" s="222" t="s">
        <v>332</v>
      </c>
      <c r="AM3" s="222">
        <v>37</v>
      </c>
      <c r="AN3" s="222">
        <v>38</v>
      </c>
      <c r="AO3" s="222">
        <v>39</v>
      </c>
      <c r="AP3" s="233">
        <v>40</v>
      </c>
      <c r="AQ3" s="222">
        <v>41</v>
      </c>
      <c r="AR3" s="222">
        <v>42</v>
      </c>
      <c r="AS3" s="222">
        <v>43</v>
      </c>
      <c r="AT3" s="222">
        <v>44</v>
      </c>
      <c r="AU3" s="222">
        <v>45</v>
      </c>
      <c r="AV3" s="222">
        <v>46</v>
      </c>
      <c r="AW3" s="222">
        <v>47</v>
      </c>
      <c r="AX3" s="222">
        <v>48</v>
      </c>
      <c r="AY3" s="222">
        <v>49</v>
      </c>
      <c r="AZ3" s="222">
        <v>50</v>
      </c>
      <c r="BA3" s="222">
        <v>51</v>
      </c>
      <c r="BB3" s="222">
        <v>52</v>
      </c>
      <c r="BC3" s="222">
        <v>53</v>
      </c>
      <c r="BD3" s="222">
        <v>54</v>
      </c>
      <c r="BE3" s="222">
        <v>55</v>
      </c>
      <c r="BF3" s="222">
        <v>56</v>
      </c>
      <c r="BG3" s="222">
        <v>57</v>
      </c>
      <c r="BH3" s="233">
        <v>58</v>
      </c>
    </row>
    <row r="4" spans="1:60" ht="36">
      <c r="A4" s="433"/>
      <c r="B4" s="434" t="s">
        <v>368</v>
      </c>
      <c r="C4" s="435" t="s">
        <v>369</v>
      </c>
      <c r="D4" s="435" t="s">
        <v>370</v>
      </c>
      <c r="E4" s="435" t="s">
        <v>371</v>
      </c>
      <c r="F4" s="435" t="s">
        <v>7</v>
      </c>
      <c r="G4" s="435" t="s">
        <v>330</v>
      </c>
      <c r="H4" s="435" t="s">
        <v>8</v>
      </c>
      <c r="I4" s="435" t="s">
        <v>361</v>
      </c>
      <c r="J4" s="435" t="s">
        <v>9</v>
      </c>
      <c r="K4" s="435" t="s">
        <v>10</v>
      </c>
      <c r="L4" s="435" t="s">
        <v>410</v>
      </c>
      <c r="M4" s="435" t="s">
        <v>11</v>
      </c>
      <c r="N4" s="435" t="s">
        <v>12</v>
      </c>
      <c r="O4" s="435" t="s">
        <v>13</v>
      </c>
      <c r="P4" s="435" t="s">
        <v>14</v>
      </c>
      <c r="Q4" s="435" t="s">
        <v>362</v>
      </c>
      <c r="R4" s="435" t="s">
        <v>363</v>
      </c>
      <c r="S4" s="435" t="s">
        <v>364</v>
      </c>
      <c r="T4" s="435" t="s">
        <v>372</v>
      </c>
      <c r="U4" s="435" t="s">
        <v>15</v>
      </c>
      <c r="V4" s="435" t="s">
        <v>435</v>
      </c>
      <c r="W4" s="435" t="s">
        <v>307</v>
      </c>
      <c r="X4" s="435" t="s">
        <v>16</v>
      </c>
      <c r="Y4" s="435" t="s">
        <v>17</v>
      </c>
      <c r="Z4" s="435" t="s">
        <v>308</v>
      </c>
      <c r="AA4" s="435" t="s">
        <v>365</v>
      </c>
      <c r="AB4" s="435" t="s">
        <v>373</v>
      </c>
      <c r="AC4" s="435" t="s">
        <v>374</v>
      </c>
      <c r="AD4" s="435" t="s">
        <v>18</v>
      </c>
      <c r="AE4" s="435" t="s">
        <v>19</v>
      </c>
      <c r="AF4" s="435" t="s">
        <v>412</v>
      </c>
      <c r="AG4" s="435" t="s">
        <v>331</v>
      </c>
      <c r="AH4" s="435" t="s">
        <v>20</v>
      </c>
      <c r="AI4" s="435" t="s">
        <v>21</v>
      </c>
      <c r="AJ4" s="435" t="s">
        <v>375</v>
      </c>
      <c r="AK4" s="435" t="s">
        <v>413</v>
      </c>
      <c r="AL4" s="435" t="s">
        <v>22</v>
      </c>
      <c r="AM4" s="435" t="s">
        <v>436</v>
      </c>
      <c r="AN4" s="435" t="s">
        <v>376</v>
      </c>
      <c r="AO4" s="435" t="s">
        <v>377</v>
      </c>
      <c r="AP4" s="226" t="s">
        <v>278</v>
      </c>
      <c r="AQ4" s="435" t="s">
        <v>31</v>
      </c>
      <c r="AR4" s="435" t="s">
        <v>32</v>
      </c>
      <c r="AS4" s="435" t="s">
        <v>33</v>
      </c>
      <c r="AT4" s="435" t="s">
        <v>415</v>
      </c>
      <c r="AU4" s="435" t="s">
        <v>416</v>
      </c>
      <c r="AV4" s="435" t="s">
        <v>34</v>
      </c>
      <c r="AW4" s="435" t="s">
        <v>417</v>
      </c>
      <c r="AX4" s="435" t="s">
        <v>418</v>
      </c>
      <c r="AY4" s="435" t="s">
        <v>35</v>
      </c>
      <c r="AZ4" s="435" t="s">
        <v>36</v>
      </c>
      <c r="BA4" s="435" t="s">
        <v>419</v>
      </c>
      <c r="BB4" s="435" t="s">
        <v>37</v>
      </c>
      <c r="BC4" s="435" t="s">
        <v>38</v>
      </c>
      <c r="BD4" s="435" t="s">
        <v>279</v>
      </c>
      <c r="BE4" s="435" t="s">
        <v>280</v>
      </c>
      <c r="BF4" s="435" t="s">
        <v>281</v>
      </c>
      <c r="BG4" s="435" t="s">
        <v>39</v>
      </c>
      <c r="BH4" s="226" t="s">
        <v>420</v>
      </c>
    </row>
    <row r="5" spans="1:60">
      <c r="A5" s="250" t="s">
        <v>352</v>
      </c>
      <c r="B5" s="245" t="s">
        <v>369</v>
      </c>
      <c r="C5" s="447">
        <v>0.126541414459031</v>
      </c>
      <c r="D5" s="448">
        <v>1.018895887365691E-3</v>
      </c>
      <c r="E5" s="448">
        <v>0</v>
      </c>
      <c r="F5" s="448">
        <v>0</v>
      </c>
      <c r="G5" s="448">
        <v>0.16668432901596592</v>
      </c>
      <c r="H5" s="448">
        <v>8.486650560614508E-3</v>
      </c>
      <c r="I5" s="448">
        <v>2.0556979951234276E-4</v>
      </c>
      <c r="J5" s="448">
        <v>1.2036190171804714E-3</v>
      </c>
      <c r="K5" s="448">
        <v>0</v>
      </c>
      <c r="L5" s="448">
        <v>5.2848690737026917E-3</v>
      </c>
      <c r="M5" s="448">
        <v>4.1946148771549836E-5</v>
      </c>
      <c r="N5" s="448">
        <v>0</v>
      </c>
      <c r="O5" s="448">
        <v>3.6152897835526007E-6</v>
      </c>
      <c r="P5" s="448">
        <v>0</v>
      </c>
      <c r="Q5" s="448">
        <v>0</v>
      </c>
      <c r="R5" s="448">
        <v>0</v>
      </c>
      <c r="S5" s="448">
        <v>0</v>
      </c>
      <c r="T5" s="448">
        <v>0</v>
      </c>
      <c r="U5" s="448">
        <v>0</v>
      </c>
      <c r="V5" s="448">
        <v>0</v>
      </c>
      <c r="W5" s="448">
        <v>0</v>
      </c>
      <c r="X5" s="448">
        <v>4.5337056434256902E-3</v>
      </c>
      <c r="Y5" s="448">
        <v>1.0047332058115799E-3</v>
      </c>
      <c r="Z5" s="448">
        <v>0</v>
      </c>
      <c r="AA5" s="448">
        <v>0</v>
      </c>
      <c r="AB5" s="448">
        <v>0</v>
      </c>
      <c r="AC5" s="448">
        <v>1.5498676878649879E-4</v>
      </c>
      <c r="AD5" s="448">
        <v>0</v>
      </c>
      <c r="AE5" s="448">
        <v>2.1590471323073335E-6</v>
      </c>
      <c r="AF5" s="448">
        <v>1.7684864556043583E-5</v>
      </c>
      <c r="AG5" s="448">
        <v>0</v>
      </c>
      <c r="AH5" s="448">
        <v>2.7082100619031166E-5</v>
      </c>
      <c r="AI5" s="448">
        <v>1.8997818391721772E-3</v>
      </c>
      <c r="AJ5" s="448">
        <v>2.2244716966804304E-3</v>
      </c>
      <c r="AK5" s="448">
        <v>2.2257106015585578E-3</v>
      </c>
      <c r="AL5" s="448">
        <v>1.0157662967673506E-5</v>
      </c>
      <c r="AM5" s="448">
        <v>1.7955427268992349E-2</v>
      </c>
      <c r="AN5" s="448">
        <v>0</v>
      </c>
      <c r="AO5" s="448">
        <v>0</v>
      </c>
      <c r="AP5" s="449">
        <v>1.050446612878932E-2</v>
      </c>
      <c r="AQ5" s="447">
        <v>3.300927053631557E-3</v>
      </c>
      <c r="AR5" s="448">
        <v>1.1007693311748612E-2</v>
      </c>
      <c r="AS5" s="448">
        <v>0</v>
      </c>
      <c r="AT5" s="448">
        <v>0</v>
      </c>
      <c r="AU5" s="448">
        <v>2.1287724922005378E-3</v>
      </c>
      <c r="AV5" s="448">
        <v>-6.8933427542350968E-5</v>
      </c>
      <c r="AW5" s="448">
        <v>6.6728418329913015E-3</v>
      </c>
      <c r="AX5" s="448">
        <v>1.3783624826063948E-2</v>
      </c>
      <c r="AY5" s="448">
        <v>9.2146073807079678E-5</v>
      </c>
      <c r="AZ5" s="448">
        <v>8.1345394355453078E-3</v>
      </c>
      <c r="BA5" s="448">
        <v>6.2517615799674723E-3</v>
      </c>
      <c r="BB5" s="448">
        <v>6.4955466599556531E-3</v>
      </c>
      <c r="BC5" s="448">
        <v>1.1678307108776972E-2</v>
      </c>
      <c r="BD5" s="448">
        <v>3.8259281178605685E-2</v>
      </c>
      <c r="BE5" s="448">
        <v>2.4414639509522381E-2</v>
      </c>
      <c r="BF5" s="448">
        <v>2.7592752167927941E-2</v>
      </c>
      <c r="BG5" s="448">
        <v>-1.0768183573018232E-2</v>
      </c>
      <c r="BH5" s="449">
        <v>4.89789512818899E-3</v>
      </c>
    </row>
    <row r="6" spans="1:60">
      <c r="A6" s="262" t="s">
        <v>353</v>
      </c>
      <c r="B6" s="245" t="s">
        <v>370</v>
      </c>
      <c r="C6" s="450">
        <v>1.5197966616880225E-4</v>
      </c>
      <c r="D6" s="451">
        <v>0.10170433493886624</v>
      </c>
      <c r="E6" s="451">
        <v>1.9629653863770203E-4</v>
      </c>
      <c r="F6" s="451">
        <v>0</v>
      </c>
      <c r="G6" s="451">
        <v>4.4560814914949327E-4</v>
      </c>
      <c r="H6" s="451">
        <v>0</v>
      </c>
      <c r="I6" s="451">
        <v>1.6713966754795202E-2</v>
      </c>
      <c r="J6" s="451">
        <v>2.2644357780852938E-4</v>
      </c>
      <c r="K6" s="451">
        <v>0</v>
      </c>
      <c r="L6" s="451">
        <v>0</v>
      </c>
      <c r="M6" s="451">
        <v>0</v>
      </c>
      <c r="N6" s="451">
        <v>0</v>
      </c>
      <c r="O6" s="451">
        <v>0</v>
      </c>
      <c r="P6" s="451">
        <v>0</v>
      </c>
      <c r="Q6" s="451">
        <v>0</v>
      </c>
      <c r="R6" s="451">
        <v>0</v>
      </c>
      <c r="S6" s="451">
        <v>0</v>
      </c>
      <c r="T6" s="451">
        <v>0</v>
      </c>
      <c r="U6" s="451">
        <v>0</v>
      </c>
      <c r="V6" s="451">
        <v>0</v>
      </c>
      <c r="W6" s="451">
        <v>2.6639009455072423E-6</v>
      </c>
      <c r="X6" s="451">
        <v>8.0186504633119433E-4</v>
      </c>
      <c r="Y6" s="451">
        <v>2.9693888403888712E-5</v>
      </c>
      <c r="Z6" s="451">
        <v>0</v>
      </c>
      <c r="AA6" s="451">
        <v>0</v>
      </c>
      <c r="AB6" s="451">
        <v>0</v>
      </c>
      <c r="AC6" s="451">
        <v>0</v>
      </c>
      <c r="AD6" s="451">
        <v>0</v>
      </c>
      <c r="AE6" s="451">
        <v>0</v>
      </c>
      <c r="AF6" s="451">
        <v>0</v>
      </c>
      <c r="AG6" s="451">
        <v>0</v>
      </c>
      <c r="AH6" s="451">
        <v>3.2826788629128687E-6</v>
      </c>
      <c r="AI6" s="451">
        <v>4.4141490454402687E-5</v>
      </c>
      <c r="AJ6" s="451">
        <v>5.8520395402804935E-5</v>
      </c>
      <c r="AK6" s="451">
        <v>0</v>
      </c>
      <c r="AL6" s="451">
        <v>0</v>
      </c>
      <c r="AM6" s="451">
        <v>1.0893848733421188E-3</v>
      </c>
      <c r="AN6" s="451">
        <v>0</v>
      </c>
      <c r="AO6" s="451">
        <v>0</v>
      </c>
      <c r="AP6" s="452">
        <v>2.9364525989299605E-4</v>
      </c>
      <c r="AQ6" s="450">
        <v>2.0418105486380765E-4</v>
      </c>
      <c r="AR6" s="451">
        <v>5.6766522140644718E-4</v>
      </c>
      <c r="AS6" s="451">
        <v>0</v>
      </c>
      <c r="AT6" s="451">
        <v>0</v>
      </c>
      <c r="AU6" s="451">
        <v>0</v>
      </c>
      <c r="AV6" s="451">
        <v>8.8837954745204825E-2</v>
      </c>
      <c r="AW6" s="451">
        <v>5.6712622623484709E-4</v>
      </c>
      <c r="AX6" s="451">
        <v>5.8834342527596306E-4</v>
      </c>
      <c r="AY6" s="451">
        <v>2.7781353595567306E-5</v>
      </c>
      <c r="AZ6" s="451">
        <v>8.786052557746015E-5</v>
      </c>
      <c r="BA6" s="451">
        <v>7.3795591235015584E-5</v>
      </c>
      <c r="BB6" s="451">
        <v>3.5941014440012912E-4</v>
      </c>
      <c r="BC6" s="451">
        <v>4.4451624254538465E-4</v>
      </c>
      <c r="BD6" s="451">
        <v>9.4219168483032016E-4</v>
      </c>
      <c r="BE6" s="451">
        <v>8.0621273318784491E-4</v>
      </c>
      <c r="BF6" s="451">
        <v>8.37427439774056E-4</v>
      </c>
      <c r="BG6" s="451">
        <v>-3.1748847292530775E-5</v>
      </c>
      <c r="BH6" s="452">
        <v>2.7711487987804072E-4</v>
      </c>
    </row>
    <row r="7" spans="1:60">
      <c r="A7" s="262" t="s">
        <v>354</v>
      </c>
      <c r="B7" s="245" t="s">
        <v>371</v>
      </c>
      <c r="C7" s="450">
        <v>0</v>
      </c>
      <c r="D7" s="451">
        <v>0</v>
      </c>
      <c r="E7" s="451">
        <v>3.7514449606316384E-2</v>
      </c>
      <c r="F7" s="451">
        <v>0</v>
      </c>
      <c r="G7" s="451">
        <v>1.1954911899340117E-2</v>
      </c>
      <c r="H7" s="451">
        <v>0</v>
      </c>
      <c r="I7" s="451">
        <v>0</v>
      </c>
      <c r="J7" s="451">
        <v>2.8560451255129832E-5</v>
      </c>
      <c r="K7" s="451">
        <v>0</v>
      </c>
      <c r="L7" s="451">
        <v>0</v>
      </c>
      <c r="M7" s="451">
        <v>0</v>
      </c>
      <c r="N7" s="451">
        <v>0</v>
      </c>
      <c r="O7" s="451">
        <v>0</v>
      </c>
      <c r="P7" s="451">
        <v>0</v>
      </c>
      <c r="Q7" s="451">
        <v>0</v>
      </c>
      <c r="R7" s="451">
        <v>0</v>
      </c>
      <c r="S7" s="451">
        <v>0</v>
      </c>
      <c r="T7" s="451">
        <v>0</v>
      </c>
      <c r="U7" s="451">
        <v>0</v>
      </c>
      <c r="V7" s="451">
        <v>0</v>
      </c>
      <c r="W7" s="451">
        <v>0</v>
      </c>
      <c r="X7" s="451">
        <v>8.5583253037582775E-3</v>
      </c>
      <c r="Y7" s="451">
        <v>0</v>
      </c>
      <c r="Z7" s="451">
        <v>0</v>
      </c>
      <c r="AA7" s="451">
        <v>0</v>
      </c>
      <c r="AB7" s="451">
        <v>0</v>
      </c>
      <c r="AC7" s="451">
        <v>0</v>
      </c>
      <c r="AD7" s="451">
        <v>0</v>
      </c>
      <c r="AE7" s="451">
        <v>0</v>
      </c>
      <c r="AF7" s="451">
        <v>1.4737387130036318E-6</v>
      </c>
      <c r="AG7" s="451">
        <v>0</v>
      </c>
      <c r="AH7" s="451">
        <v>4.9240182943693033E-6</v>
      </c>
      <c r="AI7" s="451">
        <v>4.7536989720125971E-5</v>
      </c>
      <c r="AJ7" s="451">
        <v>5.2947024412061607E-4</v>
      </c>
      <c r="AK7" s="451">
        <v>0</v>
      </c>
      <c r="AL7" s="451">
        <v>0</v>
      </c>
      <c r="AM7" s="451">
        <v>3.8770278709408276E-3</v>
      </c>
      <c r="AN7" s="451">
        <v>0</v>
      </c>
      <c r="AO7" s="451">
        <v>0</v>
      </c>
      <c r="AP7" s="452">
        <v>1.0164643611680632E-3</v>
      </c>
      <c r="AQ7" s="450">
        <v>1.0656818214382943E-3</v>
      </c>
      <c r="AR7" s="451">
        <v>1.290834700219075E-3</v>
      </c>
      <c r="AS7" s="451">
        <v>0</v>
      </c>
      <c r="AT7" s="451">
        <v>0</v>
      </c>
      <c r="AU7" s="451">
        <v>0</v>
      </c>
      <c r="AV7" s="451">
        <v>4.7391731435366298E-3</v>
      </c>
      <c r="AW7" s="451">
        <v>7.6924982594001642E-4</v>
      </c>
      <c r="AX7" s="451">
        <v>1.3996827492361403E-3</v>
      </c>
      <c r="AY7" s="451">
        <v>5.8203311097247939E-4</v>
      </c>
      <c r="AZ7" s="451">
        <v>4.7343791342265847E-4</v>
      </c>
      <c r="BA7" s="451">
        <v>4.9886077251105215E-4</v>
      </c>
      <c r="BB7" s="451">
        <v>6.5540294361680158E-4</v>
      </c>
      <c r="BC7" s="451">
        <v>1.1478836384777623E-3</v>
      </c>
      <c r="BD7" s="451">
        <v>1.7589327776414501E-3</v>
      </c>
      <c r="BE7" s="451">
        <v>8.7752854430979584E-4</v>
      </c>
      <c r="BF7" s="451">
        <v>1.0798596712597252E-3</v>
      </c>
      <c r="BG7" s="451">
        <v>3.080722775326472E-4</v>
      </c>
      <c r="BH7" s="452">
        <v>1.1768655175554176E-3</v>
      </c>
    </row>
    <row r="8" spans="1:60">
      <c r="A8" s="262" t="s">
        <v>355</v>
      </c>
      <c r="B8" s="245" t="s">
        <v>7</v>
      </c>
      <c r="C8" s="450">
        <v>5.2406781437518015E-6</v>
      </c>
      <c r="D8" s="451">
        <v>4.6313449425713227E-4</v>
      </c>
      <c r="E8" s="451">
        <v>0</v>
      </c>
      <c r="F8" s="451">
        <v>4.263937746508901E-4</v>
      </c>
      <c r="G8" s="451">
        <v>3.1275281929865828E-4</v>
      </c>
      <c r="H8" s="451">
        <v>2.6017468871956885E-4</v>
      </c>
      <c r="I8" s="451">
        <v>2.7295101157472175E-3</v>
      </c>
      <c r="J8" s="451">
        <v>5.4169655880562913E-3</v>
      </c>
      <c r="K8" s="451">
        <v>0.63298352908471744</v>
      </c>
      <c r="L8" s="451">
        <v>9.8132275170036471E-5</v>
      </c>
      <c r="M8" s="451">
        <v>6.8856509851625031E-2</v>
      </c>
      <c r="N8" s="451">
        <v>3.2105301937833543E-2</v>
      </c>
      <c r="O8" s="451">
        <v>0.11110147033835498</v>
      </c>
      <c r="P8" s="451">
        <v>2.568789520591824E-4</v>
      </c>
      <c r="Q8" s="451">
        <v>5.2853730546118124E-5</v>
      </c>
      <c r="R8" s="451">
        <v>2.0850201725701697E-5</v>
      </c>
      <c r="S8" s="451">
        <v>2.5636971931788564E-5</v>
      </c>
      <c r="T8" s="451">
        <v>1.3426590894897897E-4</v>
      </c>
      <c r="U8" s="451">
        <v>3.0117622410129997E-5</v>
      </c>
      <c r="V8" s="451">
        <v>8.5047320329031076E-6</v>
      </c>
      <c r="W8" s="451">
        <v>5.6829886837487832E-5</v>
      </c>
      <c r="X8" s="451">
        <v>4.5664794191612975E-4</v>
      </c>
      <c r="Y8" s="451">
        <v>6.5520914485380621E-3</v>
      </c>
      <c r="Z8" s="451">
        <v>0.34118073591887577</v>
      </c>
      <c r="AA8" s="451">
        <v>0</v>
      </c>
      <c r="AB8" s="451">
        <v>0</v>
      </c>
      <c r="AC8" s="451">
        <v>3.1275356930010964E-6</v>
      </c>
      <c r="AD8" s="451">
        <v>8.5069748686948424E-7</v>
      </c>
      <c r="AE8" s="451">
        <v>9.2530591384600011E-7</v>
      </c>
      <c r="AF8" s="451">
        <v>9.8249247533575445E-6</v>
      </c>
      <c r="AG8" s="451">
        <v>0</v>
      </c>
      <c r="AH8" s="451">
        <v>9.8480365887386065E-6</v>
      </c>
      <c r="AI8" s="451">
        <v>4.2443740821541048E-5</v>
      </c>
      <c r="AJ8" s="451">
        <v>9.0567278599579074E-6</v>
      </c>
      <c r="AK8" s="451">
        <v>5.0456915400571844E-5</v>
      </c>
      <c r="AL8" s="451">
        <v>8.0192076060580303E-6</v>
      </c>
      <c r="AM8" s="451">
        <v>1.4778476963943472E-5</v>
      </c>
      <c r="AN8" s="451">
        <v>0</v>
      </c>
      <c r="AO8" s="451">
        <v>2.2289444355994269E-4</v>
      </c>
      <c r="AP8" s="452">
        <v>1.56413330550206E-2</v>
      </c>
      <c r="AQ8" s="450">
        <v>-3.5104812941496753E-4</v>
      </c>
      <c r="AR8" s="451">
        <v>-2.2238602446561594E-5</v>
      </c>
      <c r="AS8" s="451">
        <v>0</v>
      </c>
      <c r="AT8" s="451">
        <v>0</v>
      </c>
      <c r="AU8" s="451">
        <v>-5.3798579184850317E-5</v>
      </c>
      <c r="AV8" s="451">
        <v>-1.0805314767263515E-2</v>
      </c>
      <c r="AW8" s="451">
        <v>-6.0552783692952708E-5</v>
      </c>
      <c r="AX8" s="451">
        <v>1.5191277067982172E-2</v>
      </c>
      <c r="AY8" s="451">
        <v>2.1922513678878359E-4</v>
      </c>
      <c r="AZ8" s="451">
        <v>4.2929745798900624E-4</v>
      </c>
      <c r="BA8" s="451">
        <v>3.801181283248665E-4</v>
      </c>
      <c r="BB8" s="451">
        <v>1.2499100525683427E-4</v>
      </c>
      <c r="BC8" s="451">
        <v>1.1051239694710075E-2</v>
      </c>
      <c r="BD8" s="451">
        <v>0.15394047395653584</v>
      </c>
      <c r="BE8" s="451">
        <v>6.7703102269062664E-4</v>
      </c>
      <c r="BF8" s="451">
        <v>3.5859486423222696E-2</v>
      </c>
      <c r="BG8" s="451">
        <v>-2.9116355137675871E-2</v>
      </c>
      <c r="BH8" s="452">
        <v>4.8158849354129304E-4</v>
      </c>
    </row>
    <row r="9" spans="1:60">
      <c r="A9" s="262" t="s">
        <v>356</v>
      </c>
      <c r="B9" s="245" t="s">
        <v>330</v>
      </c>
      <c r="C9" s="450">
        <v>0.12721222126143122</v>
      </c>
      <c r="D9" s="451">
        <v>1.3245646535753983E-2</v>
      </c>
      <c r="E9" s="451">
        <v>0.1071124779166394</v>
      </c>
      <c r="F9" s="451">
        <v>0</v>
      </c>
      <c r="G9" s="451">
        <v>0.21138213483523613</v>
      </c>
      <c r="H9" s="451">
        <v>4.943319085671808E-3</v>
      </c>
      <c r="I9" s="451">
        <v>1.1934468916133232E-3</v>
      </c>
      <c r="J9" s="451">
        <v>8.3212914764053264E-3</v>
      </c>
      <c r="K9" s="451">
        <v>0</v>
      </c>
      <c r="L9" s="451">
        <v>1.6058008664187787E-5</v>
      </c>
      <c r="M9" s="451">
        <v>2.9362304140084886E-4</v>
      </c>
      <c r="N9" s="451">
        <v>3.5086611299994034E-7</v>
      </c>
      <c r="O9" s="451">
        <v>0</v>
      </c>
      <c r="P9" s="451">
        <v>0</v>
      </c>
      <c r="Q9" s="451">
        <v>0</v>
      </c>
      <c r="R9" s="451">
        <v>0</v>
      </c>
      <c r="S9" s="451">
        <v>0</v>
      </c>
      <c r="T9" s="451">
        <v>0</v>
      </c>
      <c r="U9" s="451">
        <v>0</v>
      </c>
      <c r="V9" s="451">
        <v>0</v>
      </c>
      <c r="W9" s="451">
        <v>0</v>
      </c>
      <c r="X9" s="451">
        <v>8.5037023441989316E-3</v>
      </c>
      <c r="Y9" s="451">
        <v>1.3497222001767595E-5</v>
      </c>
      <c r="Z9" s="451">
        <v>0</v>
      </c>
      <c r="AA9" s="451">
        <v>0</v>
      </c>
      <c r="AB9" s="451">
        <v>0</v>
      </c>
      <c r="AC9" s="451">
        <v>1.4247662601449439E-4</v>
      </c>
      <c r="AD9" s="451">
        <v>0</v>
      </c>
      <c r="AE9" s="451">
        <v>0</v>
      </c>
      <c r="AF9" s="451">
        <v>7.7125659313856729E-5</v>
      </c>
      <c r="AG9" s="451">
        <v>0</v>
      </c>
      <c r="AH9" s="451">
        <v>2.9379975823070177E-4</v>
      </c>
      <c r="AI9" s="451">
        <v>5.4554354869287428E-3</v>
      </c>
      <c r="AJ9" s="451">
        <v>8.3621465002365197E-3</v>
      </c>
      <c r="AK9" s="451">
        <v>1.5081011380837584E-3</v>
      </c>
      <c r="AL9" s="451">
        <v>4.2769107232309492E-6</v>
      </c>
      <c r="AM9" s="451">
        <v>0.13582729280680858</v>
      </c>
      <c r="AN9" s="451">
        <v>0</v>
      </c>
      <c r="AO9" s="451">
        <v>3.0462240619858832E-3</v>
      </c>
      <c r="AP9" s="452">
        <v>2.085276636936282E-2</v>
      </c>
      <c r="AQ9" s="450">
        <v>5.9610121648923216E-2</v>
      </c>
      <c r="AR9" s="451">
        <v>8.4790563397567215E-2</v>
      </c>
      <c r="AS9" s="451">
        <v>0</v>
      </c>
      <c r="AT9" s="451">
        <v>0</v>
      </c>
      <c r="AU9" s="451">
        <v>0</v>
      </c>
      <c r="AV9" s="451">
        <v>-2.1817429817154083E-2</v>
      </c>
      <c r="AW9" s="451">
        <v>4.9352485621523744E-2</v>
      </c>
      <c r="AX9" s="451">
        <v>4.6623555791770098E-2</v>
      </c>
      <c r="AY9" s="451">
        <v>2.6298764527447429E-3</v>
      </c>
      <c r="AZ9" s="451">
        <v>0.11950528050166426</v>
      </c>
      <c r="BA9" s="451">
        <v>9.2143969918186699E-2</v>
      </c>
      <c r="BB9" s="451">
        <v>6.7369772251205134E-2</v>
      </c>
      <c r="BC9" s="451">
        <v>5.9347490258882654E-2</v>
      </c>
      <c r="BD9" s="451">
        <v>8.0266333181550367E-2</v>
      </c>
      <c r="BE9" s="451">
        <v>8.2646501599757533E-2</v>
      </c>
      <c r="BF9" s="451">
        <v>8.2100121017302033E-2</v>
      </c>
      <c r="BG9" s="451">
        <v>5.5316006777885902E-2</v>
      </c>
      <c r="BH9" s="452">
        <v>4.9653642335761181E-2</v>
      </c>
    </row>
    <row r="10" spans="1:60">
      <c r="A10" s="262" t="s">
        <v>357</v>
      </c>
      <c r="B10" s="245" t="s">
        <v>8</v>
      </c>
      <c r="C10" s="450">
        <v>3.9724340329638655E-3</v>
      </c>
      <c r="D10" s="451">
        <v>1.018895887365691E-3</v>
      </c>
      <c r="E10" s="451">
        <v>1.9564221684224302E-2</v>
      </c>
      <c r="F10" s="451">
        <v>4.6903315211597914E-3</v>
      </c>
      <c r="G10" s="451">
        <v>1.1119525856387008E-3</v>
      </c>
      <c r="H10" s="451">
        <v>0.25457473827665245</v>
      </c>
      <c r="I10" s="451">
        <v>4.3312414702808884E-3</v>
      </c>
      <c r="J10" s="451">
        <v>1.4334626487098497E-3</v>
      </c>
      <c r="K10" s="451">
        <v>1.3030787407047049E-4</v>
      </c>
      <c r="L10" s="451">
        <v>4.8227552688110652E-3</v>
      </c>
      <c r="M10" s="451">
        <v>3.9048051220060935E-3</v>
      </c>
      <c r="N10" s="451">
        <v>3.6384815918093813E-4</v>
      </c>
      <c r="O10" s="451">
        <v>5.7121578580131087E-4</v>
      </c>
      <c r="P10" s="451">
        <v>1.2358383730164324E-3</v>
      </c>
      <c r="Q10" s="451">
        <v>6.8431672180763463E-4</v>
      </c>
      <c r="R10" s="451">
        <v>8.6180833799567012E-4</v>
      </c>
      <c r="S10" s="451">
        <v>9.6138644744207108E-4</v>
      </c>
      <c r="T10" s="451">
        <v>2.8102166989321178E-3</v>
      </c>
      <c r="U10" s="451">
        <v>1.9281825651702791E-3</v>
      </c>
      <c r="V10" s="451">
        <v>1.379467535736884E-3</v>
      </c>
      <c r="W10" s="451">
        <v>1.1960915245327517E-3</v>
      </c>
      <c r="X10" s="451">
        <v>1.0009111109654498E-2</v>
      </c>
      <c r="Y10" s="451">
        <v>3.2220568362619608E-3</v>
      </c>
      <c r="Z10" s="451">
        <v>1.8629932822653998E-4</v>
      </c>
      <c r="AA10" s="451">
        <v>9.8509052183173591E-4</v>
      </c>
      <c r="AB10" s="451">
        <v>1.9501393759553997E-3</v>
      </c>
      <c r="AC10" s="451">
        <v>4.3722948988155329E-3</v>
      </c>
      <c r="AD10" s="451">
        <v>1.4683038623367298E-3</v>
      </c>
      <c r="AE10" s="451">
        <v>2.6525436196918671E-5</v>
      </c>
      <c r="AF10" s="451">
        <v>2.0258994841423259E-3</v>
      </c>
      <c r="AG10" s="451">
        <v>7.5517539355533575E-4</v>
      </c>
      <c r="AH10" s="451">
        <v>3.5132870530324976E-3</v>
      </c>
      <c r="AI10" s="451">
        <v>4.2556924130398492E-4</v>
      </c>
      <c r="AJ10" s="451">
        <v>2.8344074844799034E-3</v>
      </c>
      <c r="AK10" s="451">
        <v>2.1948758199248752E-2</v>
      </c>
      <c r="AL10" s="451">
        <v>1.9759327541326987E-3</v>
      </c>
      <c r="AM10" s="451">
        <v>3.4792757195112631E-3</v>
      </c>
      <c r="AN10" s="451">
        <v>1.949281550514239E-2</v>
      </c>
      <c r="AO10" s="451">
        <v>5.1478002441224854E-4</v>
      </c>
      <c r="AP10" s="452">
        <v>2.6204245884577084E-3</v>
      </c>
      <c r="AQ10" s="450">
        <v>7.30753248986259E-3</v>
      </c>
      <c r="AR10" s="451">
        <v>1.6879182236800124E-2</v>
      </c>
      <c r="AS10" s="451">
        <v>0</v>
      </c>
      <c r="AT10" s="451">
        <v>3.2695423817700781E-5</v>
      </c>
      <c r="AU10" s="451">
        <v>2.2584750073640133E-3</v>
      </c>
      <c r="AV10" s="451">
        <v>0.11663535940165785</v>
      </c>
      <c r="AW10" s="451">
        <v>1.0432406351233027E-2</v>
      </c>
      <c r="AX10" s="451">
        <v>8.1157416167557412E-3</v>
      </c>
      <c r="AY10" s="451">
        <v>1.4636097275446895E-3</v>
      </c>
      <c r="AZ10" s="451">
        <v>4.5132564717684795E-3</v>
      </c>
      <c r="BA10" s="451">
        <v>3.7993138555472553E-3</v>
      </c>
      <c r="BB10" s="451">
        <v>7.6395532707597448E-3</v>
      </c>
      <c r="BC10" s="451">
        <v>6.9092072514681984E-3</v>
      </c>
      <c r="BD10" s="451">
        <v>5.5627364500894297E-2</v>
      </c>
      <c r="BE10" s="451">
        <v>7.1304081547753284E-3</v>
      </c>
      <c r="BF10" s="451">
        <v>1.8263147776482542E-2</v>
      </c>
      <c r="BG10" s="451">
        <v>-1.0536771943839445E-3</v>
      </c>
      <c r="BH10" s="452">
        <v>2.0718161846383898E-3</v>
      </c>
    </row>
    <row r="11" spans="1:60">
      <c r="A11" s="262" t="s">
        <v>358</v>
      </c>
      <c r="B11" s="245" t="s">
        <v>361</v>
      </c>
      <c r="C11" s="450">
        <v>2.4767444907371015E-2</v>
      </c>
      <c r="D11" s="451">
        <v>5.650240829937014E-3</v>
      </c>
      <c r="E11" s="451">
        <v>3.7296342341163386E-3</v>
      </c>
      <c r="F11" s="451">
        <v>2.664961091568063E-3</v>
      </c>
      <c r="G11" s="451">
        <v>1.748727664666944E-2</v>
      </c>
      <c r="H11" s="451">
        <v>6.70259555225175E-3</v>
      </c>
      <c r="I11" s="451">
        <v>0.30627330504845168</v>
      </c>
      <c r="J11" s="451">
        <v>1.600677290701193E-2</v>
      </c>
      <c r="K11" s="451">
        <v>9.5559107651678368E-5</v>
      </c>
      <c r="L11" s="451">
        <v>6.8532012532383649E-3</v>
      </c>
      <c r="M11" s="451">
        <v>1.7342825873909878E-2</v>
      </c>
      <c r="N11" s="451">
        <v>4.0981161998393035E-4</v>
      </c>
      <c r="O11" s="451">
        <v>1.5003452601743293E-3</v>
      </c>
      <c r="P11" s="451">
        <v>4.7225002466977743E-3</v>
      </c>
      <c r="Q11" s="451">
        <v>5.3873714819815141E-4</v>
      </c>
      <c r="R11" s="451">
        <v>1.0679936661720537E-3</v>
      </c>
      <c r="S11" s="451">
        <v>5.0504834705623466E-3</v>
      </c>
      <c r="T11" s="451">
        <v>3.8843439705239491E-3</v>
      </c>
      <c r="U11" s="451">
        <v>7.0534162222680536E-3</v>
      </c>
      <c r="V11" s="451">
        <v>6.6881212706750032E-3</v>
      </c>
      <c r="W11" s="451">
        <v>2.4374693651391267E-3</v>
      </c>
      <c r="X11" s="451">
        <v>6.2222105693241832E-2</v>
      </c>
      <c r="Y11" s="451">
        <v>5.08613117248208E-2</v>
      </c>
      <c r="Z11" s="451">
        <v>3.6593206284497339E-3</v>
      </c>
      <c r="AA11" s="451">
        <v>3.1043663471778489E-3</v>
      </c>
      <c r="AB11" s="451">
        <v>3.4787788867907564E-3</v>
      </c>
      <c r="AC11" s="451">
        <v>7.854632140989309E-3</v>
      </c>
      <c r="AD11" s="451">
        <v>4.3938525196808862E-3</v>
      </c>
      <c r="AE11" s="451">
        <v>4.1700453183993072E-4</v>
      </c>
      <c r="AF11" s="451">
        <v>5.5726973201043993E-3</v>
      </c>
      <c r="AG11" s="451">
        <v>1.2618818019010884E-2</v>
      </c>
      <c r="AH11" s="451">
        <v>1.2868101142618446E-3</v>
      </c>
      <c r="AI11" s="451">
        <v>6.5629341640988208E-3</v>
      </c>
      <c r="AJ11" s="451">
        <v>5.1504914668206777E-3</v>
      </c>
      <c r="AK11" s="451">
        <v>1.7912204967203006E-2</v>
      </c>
      <c r="AL11" s="451">
        <v>3.273975158633292E-3</v>
      </c>
      <c r="AM11" s="451">
        <v>5.6462226846243461E-3</v>
      </c>
      <c r="AN11" s="451">
        <v>0.43194222700775997</v>
      </c>
      <c r="AO11" s="451">
        <v>1.2206124290187338E-3</v>
      </c>
      <c r="AP11" s="452">
        <v>1.1733925976547601E-2</v>
      </c>
      <c r="AQ11" s="450">
        <v>5.1260191142124345E-3</v>
      </c>
      <c r="AR11" s="451">
        <v>1.1225515443921091E-3</v>
      </c>
      <c r="AS11" s="451">
        <v>6.0003552210290848E-6</v>
      </c>
      <c r="AT11" s="451">
        <v>4.8389227250197154E-4</v>
      </c>
      <c r="AU11" s="451">
        <v>3.6375296757756716E-3</v>
      </c>
      <c r="AV11" s="451">
        <v>-9.514536336532993E-2</v>
      </c>
      <c r="AW11" s="451">
        <v>1.1671279777229447E-3</v>
      </c>
      <c r="AX11" s="451">
        <v>1.2043152579409999E-2</v>
      </c>
      <c r="AY11" s="451">
        <v>9.4352078320311863E-3</v>
      </c>
      <c r="AZ11" s="451">
        <v>1.7764221192950878E-2</v>
      </c>
      <c r="BA11" s="451">
        <v>1.5814343686416904E-2</v>
      </c>
      <c r="BB11" s="451">
        <v>7.3343149329763522E-3</v>
      </c>
      <c r="BC11" s="451">
        <v>1.309728157690229E-2</v>
      </c>
      <c r="BD11" s="451">
        <v>2.1500604288678084E-2</v>
      </c>
      <c r="BE11" s="451">
        <v>2.310546263473762E-2</v>
      </c>
      <c r="BF11" s="451">
        <v>2.2737058688541638E-2</v>
      </c>
      <c r="BG11" s="451">
        <v>-5.26966775767998E-3</v>
      </c>
      <c r="BH11" s="452">
        <v>8.9902165818603417E-3</v>
      </c>
    </row>
    <row r="12" spans="1:60">
      <c r="A12" s="262" t="s">
        <v>359</v>
      </c>
      <c r="B12" s="245" t="s">
        <v>9</v>
      </c>
      <c r="C12" s="450">
        <v>6.3611351308859365E-2</v>
      </c>
      <c r="D12" s="451">
        <v>7.4101519081141163E-4</v>
      </c>
      <c r="E12" s="451">
        <v>1.1450631420532618E-2</v>
      </c>
      <c r="F12" s="451">
        <v>2.0466901183242726E-2</v>
      </c>
      <c r="G12" s="451">
        <v>1.0159038685714434E-2</v>
      </c>
      <c r="H12" s="451">
        <v>0.11642197856656136</v>
      </c>
      <c r="I12" s="451">
        <v>3.6214546347424381E-2</v>
      </c>
      <c r="J12" s="451">
        <v>0.3692104735254817</v>
      </c>
      <c r="K12" s="451">
        <v>2.4237264577107514E-3</v>
      </c>
      <c r="L12" s="451">
        <v>0.1875325620731246</v>
      </c>
      <c r="M12" s="451">
        <v>3.1654089177512286E-2</v>
      </c>
      <c r="N12" s="451">
        <v>4.4156500321042491E-3</v>
      </c>
      <c r="O12" s="451">
        <v>4.927639974982195E-3</v>
      </c>
      <c r="P12" s="451">
        <v>7.1471869405246909E-3</v>
      </c>
      <c r="Q12" s="451">
        <v>1.6514472649585331E-3</v>
      </c>
      <c r="R12" s="451">
        <v>3.2931735281205511E-3</v>
      </c>
      <c r="S12" s="451">
        <v>1.2921033853621436E-2</v>
      </c>
      <c r="T12" s="451">
        <v>1.8153999875101481E-2</v>
      </c>
      <c r="U12" s="451">
        <v>1.7070144597324116E-2</v>
      </c>
      <c r="V12" s="451">
        <v>9.0881566503602604E-3</v>
      </c>
      <c r="W12" s="451">
        <v>8.938275639158633E-3</v>
      </c>
      <c r="X12" s="451">
        <v>3.7390508277563295E-2</v>
      </c>
      <c r="Y12" s="451">
        <v>4.6937939233346994E-3</v>
      </c>
      <c r="Z12" s="451">
        <v>1.1086636493481349E-3</v>
      </c>
      <c r="AA12" s="451">
        <v>8.9829605963791265E-3</v>
      </c>
      <c r="AB12" s="451">
        <v>1.4269175433863862E-2</v>
      </c>
      <c r="AC12" s="451">
        <v>1.1120126908448343E-5</v>
      </c>
      <c r="AD12" s="451">
        <v>2.1267437171737106E-5</v>
      </c>
      <c r="AE12" s="451">
        <v>2.8992918633841335E-5</v>
      </c>
      <c r="AF12" s="451">
        <v>5.1236982588759598E-4</v>
      </c>
      <c r="AG12" s="451">
        <v>1.188493281068016E-3</v>
      </c>
      <c r="AH12" s="451">
        <v>8.8304061412356166E-4</v>
      </c>
      <c r="AI12" s="451">
        <v>8.2969024557948447E-3</v>
      </c>
      <c r="AJ12" s="451">
        <v>0.13530089584971963</v>
      </c>
      <c r="AK12" s="451">
        <v>2.1696473622245895E-3</v>
      </c>
      <c r="AL12" s="451">
        <v>3.5086706345705903E-3</v>
      </c>
      <c r="AM12" s="451">
        <v>5.9802162640094679E-3</v>
      </c>
      <c r="AN12" s="451">
        <v>1.0340474510823153E-2</v>
      </c>
      <c r="AO12" s="451">
        <v>7.2918325107466965E-3</v>
      </c>
      <c r="AP12" s="452">
        <v>3.1969036236749127E-2</v>
      </c>
      <c r="AQ12" s="450">
        <v>1.1108165809345044E-2</v>
      </c>
      <c r="AR12" s="451">
        <v>7.5144901505810619E-3</v>
      </c>
      <c r="AS12" s="451">
        <v>0</v>
      </c>
      <c r="AT12" s="451">
        <v>0</v>
      </c>
      <c r="AU12" s="451">
        <v>0</v>
      </c>
      <c r="AV12" s="451">
        <v>0.91305771451220985</v>
      </c>
      <c r="AW12" s="451">
        <v>7.0126024251741101E-3</v>
      </c>
      <c r="AX12" s="451">
        <v>3.4856162648801543E-2</v>
      </c>
      <c r="AY12" s="451">
        <v>7.7844453026407134E-2</v>
      </c>
      <c r="AZ12" s="451">
        <v>7.8998551436368261E-2</v>
      </c>
      <c r="BA12" s="451">
        <v>7.8728369311259816E-2</v>
      </c>
      <c r="BB12" s="451">
        <v>3.7208412388110679E-2</v>
      </c>
      <c r="BC12" s="451">
        <v>4.7119387692195543E-2</v>
      </c>
      <c r="BD12" s="451">
        <v>9.4361678255974316E-2</v>
      </c>
      <c r="BE12" s="451">
        <v>6.1596294955939025E-2</v>
      </c>
      <c r="BF12" s="451">
        <v>6.9117766577403331E-2</v>
      </c>
      <c r="BG12" s="451">
        <v>1.1097158818333539E-2</v>
      </c>
      <c r="BH12" s="452">
        <v>3.7746891749523059E-2</v>
      </c>
    </row>
    <row r="13" spans="1:60">
      <c r="A13" s="262" t="s">
        <v>360</v>
      </c>
      <c r="B13" s="245" t="s">
        <v>10</v>
      </c>
      <c r="C13" s="450">
        <v>1.7304719230668449E-2</v>
      </c>
      <c r="D13" s="451">
        <v>1.5839199703593924E-2</v>
      </c>
      <c r="E13" s="451">
        <v>5.4788545006434167E-2</v>
      </c>
      <c r="F13" s="451">
        <v>0.12935721138471379</v>
      </c>
      <c r="G13" s="451">
        <v>6.7497744819546793E-3</v>
      </c>
      <c r="H13" s="451">
        <v>8.0034689958495935E-3</v>
      </c>
      <c r="I13" s="451">
        <v>6.0757296300314638E-3</v>
      </c>
      <c r="J13" s="451">
        <v>1.1255537837497833E-2</v>
      </c>
      <c r="K13" s="451">
        <v>8.7375773160052822E-2</v>
      </c>
      <c r="L13" s="451">
        <v>2.1678311696653511E-3</v>
      </c>
      <c r="M13" s="451">
        <v>2.4149541833656828E-2</v>
      </c>
      <c r="N13" s="451">
        <v>1.7801893975277972E-2</v>
      </c>
      <c r="O13" s="451">
        <v>3.9225894151545719E-3</v>
      </c>
      <c r="P13" s="451">
        <v>5.3928916581692989E-3</v>
      </c>
      <c r="Q13" s="451">
        <v>2.8717193596724182E-3</v>
      </c>
      <c r="R13" s="451">
        <v>2.6167003165755627E-3</v>
      </c>
      <c r="S13" s="451">
        <v>3.0764366318146276E-3</v>
      </c>
      <c r="T13" s="451">
        <v>2.0233560232311245E-3</v>
      </c>
      <c r="U13" s="451">
        <v>2.1370417292753113E-3</v>
      </c>
      <c r="V13" s="451">
        <v>6.7527572341250668E-4</v>
      </c>
      <c r="W13" s="451">
        <v>4.5330714422714908E-3</v>
      </c>
      <c r="X13" s="451">
        <v>8.8707686324377352E-3</v>
      </c>
      <c r="Y13" s="451">
        <v>1.7452447937165574E-2</v>
      </c>
      <c r="Z13" s="451">
        <v>6.7637614930247336E-2</v>
      </c>
      <c r="AA13" s="451">
        <v>1.4877529286474973E-2</v>
      </c>
      <c r="AB13" s="451">
        <v>1.8169454185774661E-2</v>
      </c>
      <c r="AC13" s="451">
        <v>1.3046688895337019E-2</v>
      </c>
      <c r="AD13" s="451">
        <v>2.8336733287622523E-3</v>
      </c>
      <c r="AE13" s="451">
        <v>9.3486740828907543E-4</v>
      </c>
      <c r="AF13" s="451">
        <v>4.1984359702285132E-2</v>
      </c>
      <c r="AG13" s="451">
        <v>3.671930769327105E-3</v>
      </c>
      <c r="AH13" s="451">
        <v>1.3348192926319452E-2</v>
      </c>
      <c r="AI13" s="451">
        <v>5.4090303302971911E-3</v>
      </c>
      <c r="AJ13" s="451">
        <v>3.6498613275630365E-3</v>
      </c>
      <c r="AK13" s="451">
        <v>6.8397151987441831E-3</v>
      </c>
      <c r="AL13" s="451">
        <v>4.4442448552773602E-3</v>
      </c>
      <c r="AM13" s="451">
        <v>8.2375230597020906E-3</v>
      </c>
      <c r="AN13" s="451">
        <v>0</v>
      </c>
      <c r="AO13" s="451">
        <v>2.3064267897893117E-2</v>
      </c>
      <c r="AP13" s="452">
        <v>1.1489769183531676E-2</v>
      </c>
      <c r="AQ13" s="450">
        <v>1.0495622644753622E-3</v>
      </c>
      <c r="AR13" s="451">
        <v>1.7113434381227897E-2</v>
      </c>
      <c r="AS13" s="451">
        <v>0</v>
      </c>
      <c r="AT13" s="451">
        <v>0</v>
      </c>
      <c r="AU13" s="451">
        <v>0</v>
      </c>
      <c r="AV13" s="451">
        <v>-1.2063349819911421E-3</v>
      </c>
      <c r="AW13" s="451">
        <v>9.6824509931054594E-3</v>
      </c>
      <c r="AX13" s="451">
        <v>1.6348127626403773E-2</v>
      </c>
      <c r="AY13" s="451">
        <v>6.3264468583965152E-6</v>
      </c>
      <c r="AZ13" s="451">
        <v>2.8715678378684918E-3</v>
      </c>
      <c r="BA13" s="451">
        <v>2.2007957431406E-3</v>
      </c>
      <c r="BB13" s="451">
        <v>6.5323119100919366E-3</v>
      </c>
      <c r="BC13" s="451">
        <v>1.2393644188111225E-2</v>
      </c>
      <c r="BD13" s="451">
        <v>2.4967554750128927E-2</v>
      </c>
      <c r="BE13" s="451">
        <v>3.7402406032817158E-2</v>
      </c>
      <c r="BF13" s="451">
        <v>3.4547918411432676E-2</v>
      </c>
      <c r="BG13" s="451">
        <v>-1.6392708788480256E-2</v>
      </c>
      <c r="BH13" s="452">
        <v>2.9547284227974271E-3</v>
      </c>
    </row>
    <row r="14" spans="1:60">
      <c r="A14" s="262" t="s">
        <v>253</v>
      </c>
      <c r="B14" s="245" t="s">
        <v>410</v>
      </c>
      <c r="C14" s="450">
        <v>7.0067866781961582E-3</v>
      </c>
      <c r="D14" s="451">
        <v>7.5954057058169695E-3</v>
      </c>
      <c r="E14" s="451">
        <v>1.5769155270562062E-2</v>
      </c>
      <c r="F14" s="451">
        <v>7.1420957254024094E-3</v>
      </c>
      <c r="G14" s="451">
        <v>1.8227544476811058E-2</v>
      </c>
      <c r="H14" s="451">
        <v>1.1509632658118069E-2</v>
      </c>
      <c r="I14" s="451">
        <v>1.9474883367690137E-2</v>
      </c>
      <c r="J14" s="451">
        <v>1.9244304060004148E-2</v>
      </c>
      <c r="K14" s="451">
        <v>1.3030787407047049E-4</v>
      </c>
      <c r="L14" s="451">
        <v>0.21834074380696133</v>
      </c>
      <c r="M14" s="451">
        <v>1.328930258807738E-2</v>
      </c>
      <c r="N14" s="451">
        <v>8.8628780143784928E-4</v>
      </c>
      <c r="O14" s="451">
        <v>2.2089420577506391E-3</v>
      </c>
      <c r="P14" s="451">
        <v>6.3107640112588168E-3</v>
      </c>
      <c r="Q14" s="451">
        <v>7.408794860762874E-3</v>
      </c>
      <c r="R14" s="451">
        <v>2.9545894189859621E-2</v>
      </c>
      <c r="S14" s="451">
        <v>4.2450552690386563E-2</v>
      </c>
      <c r="T14" s="451">
        <v>1.5887091737962905E-2</v>
      </c>
      <c r="U14" s="451">
        <v>4.1894922234334747E-2</v>
      </c>
      <c r="V14" s="451">
        <v>4.3331609707641335E-2</v>
      </c>
      <c r="W14" s="451">
        <v>2.8164536729866237E-2</v>
      </c>
      <c r="X14" s="451">
        <v>5.9246246856448678E-2</v>
      </c>
      <c r="Y14" s="451">
        <v>1.3399502114474798E-2</v>
      </c>
      <c r="Z14" s="451">
        <v>1.3698480016657352E-5</v>
      </c>
      <c r="AA14" s="451">
        <v>3.9068157614483491E-2</v>
      </c>
      <c r="AB14" s="451">
        <v>1.415677546983185E-2</v>
      </c>
      <c r="AC14" s="451">
        <v>6.476778916239382E-3</v>
      </c>
      <c r="AD14" s="451">
        <v>2.8523886734733808E-3</v>
      </c>
      <c r="AE14" s="451">
        <v>5.6752096049221339E-4</v>
      </c>
      <c r="AF14" s="451">
        <v>2.3098398095143589E-3</v>
      </c>
      <c r="AG14" s="451">
        <v>3.4252150934889606E-3</v>
      </c>
      <c r="AH14" s="451">
        <v>1.9014917313422792E-3</v>
      </c>
      <c r="AI14" s="451">
        <v>3.9229334849989672E-3</v>
      </c>
      <c r="AJ14" s="451">
        <v>2.1262410329685793E-3</v>
      </c>
      <c r="AK14" s="451">
        <v>7.0919997757470429E-3</v>
      </c>
      <c r="AL14" s="451">
        <v>8.886885869033509E-3</v>
      </c>
      <c r="AM14" s="451">
        <v>2.646191860943821E-3</v>
      </c>
      <c r="AN14" s="451">
        <v>4.728400103961683E-2</v>
      </c>
      <c r="AO14" s="451">
        <v>4.0174069946399193E-3</v>
      </c>
      <c r="AP14" s="452">
        <v>1.3147607155621618E-2</v>
      </c>
      <c r="AQ14" s="450">
        <v>1.6961356048774197E-3</v>
      </c>
      <c r="AR14" s="451">
        <v>3.1766349957435482E-3</v>
      </c>
      <c r="AS14" s="451">
        <v>3.3601989237762878E-5</v>
      </c>
      <c r="AT14" s="451">
        <v>0</v>
      </c>
      <c r="AU14" s="451">
        <v>0</v>
      </c>
      <c r="AV14" s="451">
        <v>5.3940407051889638E-3</v>
      </c>
      <c r="AW14" s="451">
        <v>1.8583569702271844E-3</v>
      </c>
      <c r="AX14" s="451">
        <v>1.3787821925658274E-2</v>
      </c>
      <c r="AY14" s="451">
        <v>1.8288932678903667E-2</v>
      </c>
      <c r="AZ14" s="451">
        <v>3.25841478928902E-2</v>
      </c>
      <c r="BA14" s="451">
        <v>2.9237542792266764E-2</v>
      </c>
      <c r="BB14" s="451">
        <v>1.3386319758876355E-2</v>
      </c>
      <c r="BC14" s="451">
        <v>1.810635108701375E-2</v>
      </c>
      <c r="BD14" s="451">
        <v>1.936584463285362E-2</v>
      </c>
      <c r="BE14" s="451">
        <v>2.9064164524325104E-2</v>
      </c>
      <c r="BF14" s="451">
        <v>2.6837862540563268E-2</v>
      </c>
      <c r="BG14" s="451">
        <v>2.3789943710378339E-3</v>
      </c>
      <c r="BH14" s="452">
        <v>1.4386256251897529E-2</v>
      </c>
    </row>
    <row r="15" spans="1:60">
      <c r="A15" s="262" t="s">
        <v>254</v>
      </c>
      <c r="B15" s="245" t="s">
        <v>11</v>
      </c>
      <c r="C15" s="450">
        <v>2.2272882110945156E-3</v>
      </c>
      <c r="D15" s="451">
        <v>2.7788069655427936E-4</v>
      </c>
      <c r="E15" s="451">
        <v>4.3621453030600448E-5</v>
      </c>
      <c r="F15" s="451">
        <v>0</v>
      </c>
      <c r="G15" s="451">
        <v>3.697203576238023E-3</v>
      </c>
      <c r="H15" s="451">
        <v>5.9468500278758599E-4</v>
      </c>
      <c r="I15" s="451">
        <v>2.2555575224270943E-3</v>
      </c>
      <c r="J15" s="451">
        <v>7.061231567458766E-3</v>
      </c>
      <c r="K15" s="451">
        <v>1.1988324414483286E-3</v>
      </c>
      <c r="L15" s="451">
        <v>3.090274556263694E-3</v>
      </c>
      <c r="M15" s="451">
        <v>8.2073360000915183E-2</v>
      </c>
      <c r="N15" s="451">
        <v>5.1801872923311195E-3</v>
      </c>
      <c r="O15" s="451">
        <v>7.0715068166288869E-3</v>
      </c>
      <c r="P15" s="451">
        <v>4.0082514531673647E-3</v>
      </c>
      <c r="Q15" s="451">
        <v>3.3047490467783334E-3</v>
      </c>
      <c r="R15" s="451">
        <v>3.7113359071749021E-3</v>
      </c>
      <c r="S15" s="451">
        <v>5.546131594576926E-3</v>
      </c>
      <c r="T15" s="451">
        <v>2.4158496221819772E-2</v>
      </c>
      <c r="U15" s="451">
        <v>1.097132605927279E-2</v>
      </c>
      <c r="V15" s="451">
        <v>2.206127489335066E-3</v>
      </c>
      <c r="W15" s="451">
        <v>4.1867643193555489E-3</v>
      </c>
      <c r="X15" s="451">
        <v>7.6078858074256637E-3</v>
      </c>
      <c r="Y15" s="451">
        <v>5.3076475799750895E-2</v>
      </c>
      <c r="Z15" s="451">
        <v>5.1140992062187447E-5</v>
      </c>
      <c r="AA15" s="451">
        <v>4.680511182108626E-3</v>
      </c>
      <c r="AB15" s="451">
        <v>4.9455984174085062E-4</v>
      </c>
      <c r="AC15" s="451">
        <v>2.237925540325229E-4</v>
      </c>
      <c r="AD15" s="451">
        <v>9.3576723555643264E-6</v>
      </c>
      <c r="AE15" s="451">
        <v>7.2790731889218677E-5</v>
      </c>
      <c r="AF15" s="451">
        <v>3.7825960300426551E-5</v>
      </c>
      <c r="AG15" s="451">
        <v>3.7570915102255508E-6</v>
      </c>
      <c r="AH15" s="451">
        <v>1.9039537404894638E-4</v>
      </c>
      <c r="AI15" s="451">
        <v>1.6445534776986439E-3</v>
      </c>
      <c r="AJ15" s="451">
        <v>7.9037367362478814E-4</v>
      </c>
      <c r="AK15" s="451">
        <v>3.9804899927117787E-4</v>
      </c>
      <c r="AL15" s="451">
        <v>5.5225609713719639E-4</v>
      </c>
      <c r="AM15" s="451">
        <v>1.3511750367034032E-3</v>
      </c>
      <c r="AN15" s="451">
        <v>4.9938736865555271E-3</v>
      </c>
      <c r="AO15" s="451">
        <v>4.7020113570026001E-3</v>
      </c>
      <c r="AP15" s="452">
        <v>5.5109822813834142E-3</v>
      </c>
      <c r="AQ15" s="450">
        <v>7.737387342207448E-4</v>
      </c>
      <c r="AR15" s="451">
        <v>5.3704565311248737E-4</v>
      </c>
      <c r="AS15" s="451">
        <v>0</v>
      </c>
      <c r="AT15" s="451">
        <v>0</v>
      </c>
      <c r="AU15" s="451">
        <v>0</v>
      </c>
      <c r="AV15" s="451">
        <v>-8.9372188808658035E-2</v>
      </c>
      <c r="AW15" s="451">
        <v>8.0456057528610026E-5</v>
      </c>
      <c r="AX15" s="451">
        <v>5.4067136905041769E-3</v>
      </c>
      <c r="AY15" s="451">
        <v>3.1899045311662775E-3</v>
      </c>
      <c r="AZ15" s="451">
        <v>1.5499941944791472E-2</v>
      </c>
      <c r="BA15" s="451">
        <v>1.2618080190307626E-2</v>
      </c>
      <c r="BB15" s="451">
        <v>5.3594028238857219E-3</v>
      </c>
      <c r="BC15" s="451">
        <v>7.4224456763118613E-3</v>
      </c>
      <c r="BD15" s="451">
        <v>8.3330162075341222E-3</v>
      </c>
      <c r="BE15" s="451">
        <v>9.2567453653324451E-3</v>
      </c>
      <c r="BF15" s="451">
        <v>9.0446983221870135E-3</v>
      </c>
      <c r="BG15" s="451">
        <v>2.3437452626307539E-3</v>
      </c>
      <c r="BH15" s="452">
        <v>6.7312785489160127E-3</v>
      </c>
    </row>
    <row r="16" spans="1:60">
      <c r="A16" s="262" t="s">
        <v>255</v>
      </c>
      <c r="B16" s="245" t="s">
        <v>12</v>
      </c>
      <c r="C16" s="450">
        <v>2.6203390718759006E-5</v>
      </c>
      <c r="D16" s="451">
        <v>0</v>
      </c>
      <c r="E16" s="451">
        <v>3.0535017121420316E-4</v>
      </c>
      <c r="F16" s="451">
        <v>7.4618910563905769E-4</v>
      </c>
      <c r="G16" s="451">
        <v>0</v>
      </c>
      <c r="H16" s="451">
        <v>1.3628197980548846E-4</v>
      </c>
      <c r="I16" s="451">
        <v>2.4183002803743656E-3</v>
      </c>
      <c r="J16" s="451">
        <v>2.7880440510960073E-5</v>
      </c>
      <c r="K16" s="451">
        <v>0</v>
      </c>
      <c r="L16" s="451">
        <v>2.2838056766844852E-3</v>
      </c>
      <c r="M16" s="451">
        <v>6.9249278335576821E-3</v>
      </c>
      <c r="N16" s="451">
        <v>0.60626997743930888</v>
      </c>
      <c r="O16" s="451">
        <v>6.3990629168881035E-4</v>
      </c>
      <c r="P16" s="451">
        <v>0.20279183563506273</v>
      </c>
      <c r="Q16" s="451">
        <v>0.13712483123896563</v>
      </c>
      <c r="R16" s="451">
        <v>9.2197275341972265E-2</v>
      </c>
      <c r="S16" s="451">
        <v>1.8578258993236112E-2</v>
      </c>
      <c r="T16" s="451">
        <v>3.8187722475488666E-3</v>
      </c>
      <c r="U16" s="451">
        <v>4.3243667933570998E-2</v>
      </c>
      <c r="V16" s="451">
        <v>8.7581730474836205E-3</v>
      </c>
      <c r="W16" s="451">
        <v>7.1608321316180182E-2</v>
      </c>
      <c r="X16" s="451">
        <v>5.5475077728471449E-3</v>
      </c>
      <c r="Y16" s="451">
        <v>2.356452994844601E-2</v>
      </c>
      <c r="Z16" s="451">
        <v>0</v>
      </c>
      <c r="AA16" s="451">
        <v>3.1948881789137381E-5</v>
      </c>
      <c r="AB16" s="451">
        <v>0</v>
      </c>
      <c r="AC16" s="451">
        <v>0</v>
      </c>
      <c r="AD16" s="451">
        <v>0</v>
      </c>
      <c r="AE16" s="451">
        <v>0</v>
      </c>
      <c r="AF16" s="451">
        <v>2.8983528022404759E-4</v>
      </c>
      <c r="AG16" s="451">
        <v>0</v>
      </c>
      <c r="AH16" s="451">
        <v>2.7902770334759382E-5</v>
      </c>
      <c r="AI16" s="451">
        <v>0</v>
      </c>
      <c r="AJ16" s="451">
        <v>1.7416784346072899E-6</v>
      </c>
      <c r="AK16" s="451">
        <v>5.6063239333968717E-6</v>
      </c>
      <c r="AL16" s="451">
        <v>2.101032392787204E-4</v>
      </c>
      <c r="AM16" s="451">
        <v>2.7023500734068063E-5</v>
      </c>
      <c r="AN16" s="451">
        <v>1.8564586195373706E-5</v>
      </c>
      <c r="AO16" s="451">
        <v>4.9089847688796899E-3</v>
      </c>
      <c r="AP16" s="452">
        <v>5.8900772851735943E-2</v>
      </c>
      <c r="AQ16" s="450">
        <v>0</v>
      </c>
      <c r="AR16" s="451">
        <v>-1.254655481313475E-4</v>
      </c>
      <c r="AS16" s="451">
        <v>0</v>
      </c>
      <c r="AT16" s="451">
        <v>-1.0632551825516293E-3</v>
      </c>
      <c r="AU16" s="451">
        <v>-1.3007537660337078E-3</v>
      </c>
      <c r="AV16" s="451">
        <v>-0.30537508401261482</v>
      </c>
      <c r="AW16" s="451">
        <v>-1.167455796350826E-3</v>
      </c>
      <c r="AX16" s="451">
        <v>5.6704839120925485E-2</v>
      </c>
      <c r="AY16" s="451">
        <v>0.12994631872309198</v>
      </c>
      <c r="AZ16" s="451">
        <v>0.12936255885499154</v>
      </c>
      <c r="BA16" s="451">
        <v>0.12949922092848118</v>
      </c>
      <c r="BB16" s="451">
        <v>5.3849541304701119E-2</v>
      </c>
      <c r="BC16" s="451">
        <v>7.7052433963121669E-2</v>
      </c>
      <c r="BD16" s="451">
        <v>2.4429009530833157E-2</v>
      </c>
      <c r="BE16" s="451">
        <v>0.10459910348518492</v>
      </c>
      <c r="BF16" s="451">
        <v>8.6195623170424382E-2</v>
      </c>
      <c r="BG16" s="451">
        <v>2.7380915817191914E-2</v>
      </c>
      <c r="BH16" s="452">
        <v>7.3156942200037517E-2</v>
      </c>
    </row>
    <row r="17" spans="1:60">
      <c r="A17" s="262" t="s">
        <v>256</v>
      </c>
      <c r="B17" s="245" t="s">
        <v>13</v>
      </c>
      <c r="C17" s="450">
        <v>0</v>
      </c>
      <c r="D17" s="451">
        <v>0</v>
      </c>
      <c r="E17" s="451">
        <v>0</v>
      </c>
      <c r="F17" s="451">
        <v>5.3299221831361263E-5</v>
      </c>
      <c r="G17" s="451">
        <v>2.0217789690529795E-3</v>
      </c>
      <c r="H17" s="451">
        <v>0</v>
      </c>
      <c r="I17" s="451">
        <v>1.0221387253530375E-3</v>
      </c>
      <c r="J17" s="451">
        <v>5.7229704229326828E-3</v>
      </c>
      <c r="K17" s="451">
        <v>0</v>
      </c>
      <c r="L17" s="451">
        <v>2.2623949984655681E-3</v>
      </c>
      <c r="M17" s="451">
        <v>8.0956067129091171E-3</v>
      </c>
      <c r="N17" s="451">
        <v>1.1388061429639064E-2</v>
      </c>
      <c r="O17" s="451">
        <v>0.43894679378025547</v>
      </c>
      <c r="P17" s="451">
        <v>6.8202928106786465E-2</v>
      </c>
      <c r="Q17" s="451">
        <v>4.0174398765633577E-2</v>
      </c>
      <c r="R17" s="451">
        <v>1.7130757406744575E-2</v>
      </c>
      <c r="S17" s="451">
        <v>2.0877040809786487E-2</v>
      </c>
      <c r="T17" s="451">
        <v>2.5142072066446013E-2</v>
      </c>
      <c r="U17" s="451">
        <v>8.2803164969276755E-2</v>
      </c>
      <c r="V17" s="451">
        <v>4.6794736591439477E-2</v>
      </c>
      <c r="W17" s="451">
        <v>2.0085813129124608E-2</v>
      </c>
      <c r="X17" s="451">
        <v>1.8523738045765299E-2</v>
      </c>
      <c r="Y17" s="451">
        <v>8.4551997507872935E-3</v>
      </c>
      <c r="Z17" s="451">
        <v>1.7625377621432458E-4</v>
      </c>
      <c r="AA17" s="451">
        <v>2.3429179978700745E-4</v>
      </c>
      <c r="AB17" s="451">
        <v>5.6199982016005753E-6</v>
      </c>
      <c r="AC17" s="451">
        <v>1.2510142772004386E-5</v>
      </c>
      <c r="AD17" s="451">
        <v>0</v>
      </c>
      <c r="AE17" s="451">
        <v>0</v>
      </c>
      <c r="AF17" s="451">
        <v>1.5228633367704196E-5</v>
      </c>
      <c r="AG17" s="451">
        <v>6.6375283347318062E-5</v>
      </c>
      <c r="AH17" s="451">
        <v>1.7316131001865383E-4</v>
      </c>
      <c r="AI17" s="451">
        <v>9.903539525026244E-5</v>
      </c>
      <c r="AJ17" s="451">
        <v>1.283965341992494E-3</v>
      </c>
      <c r="AK17" s="451">
        <v>2.0743398553568426E-4</v>
      </c>
      <c r="AL17" s="451">
        <v>6.7575189427049006E-4</v>
      </c>
      <c r="AM17" s="451">
        <v>3.4750532975215648E-4</v>
      </c>
      <c r="AN17" s="451">
        <v>9.4679389596405894E-4</v>
      </c>
      <c r="AO17" s="451">
        <v>3.7998195616409276E-3</v>
      </c>
      <c r="AP17" s="452">
        <v>1.2644303287091735E-2</v>
      </c>
      <c r="AQ17" s="450">
        <v>8.5970970468971642E-5</v>
      </c>
      <c r="AR17" s="451">
        <v>6.0558701736942728E-4</v>
      </c>
      <c r="AS17" s="451">
        <v>0</v>
      </c>
      <c r="AT17" s="451">
        <v>0</v>
      </c>
      <c r="AU17" s="451">
        <v>-1.5833294715541344E-3</v>
      </c>
      <c r="AV17" s="451">
        <v>-0.13302428179985179</v>
      </c>
      <c r="AW17" s="451">
        <v>-2.9587972727925383E-4</v>
      </c>
      <c r="AX17" s="451">
        <v>1.2148754603131506E-2</v>
      </c>
      <c r="AY17" s="451">
        <v>8.8729792503545561E-3</v>
      </c>
      <c r="AZ17" s="451">
        <v>1.5702903962728304E-2</v>
      </c>
      <c r="BA17" s="451">
        <v>1.4103973094101678E-2</v>
      </c>
      <c r="BB17" s="451">
        <v>5.767155476392778E-3</v>
      </c>
      <c r="BC17" s="451">
        <v>1.269528020983845E-2</v>
      </c>
      <c r="BD17" s="451">
        <v>4.3376510557664623E-2</v>
      </c>
      <c r="BE17" s="451">
        <v>2.0599712797465912E-2</v>
      </c>
      <c r="BF17" s="451">
        <v>2.5828250379719121E-2</v>
      </c>
      <c r="BG17" s="451">
        <v>-1.0648731000052701E-2</v>
      </c>
      <c r="BH17" s="452">
        <v>7.099926557883076E-3</v>
      </c>
    </row>
    <row r="18" spans="1:60">
      <c r="A18" s="262" t="s">
        <v>257</v>
      </c>
      <c r="B18" s="245" t="s">
        <v>14</v>
      </c>
      <c r="C18" s="450">
        <v>1.582684799413044E-3</v>
      </c>
      <c r="D18" s="451">
        <v>7.4101519081141163E-4</v>
      </c>
      <c r="E18" s="451">
        <v>1.7666688477393183E-3</v>
      </c>
      <c r="F18" s="451">
        <v>2.5850122588210213E-2</v>
      </c>
      <c r="G18" s="451">
        <v>8.8258328659272609E-3</v>
      </c>
      <c r="H18" s="451">
        <v>1.6725515703400855E-3</v>
      </c>
      <c r="I18" s="451">
        <v>6.0528885411967586E-3</v>
      </c>
      <c r="J18" s="451">
        <v>1.0563286899933019E-2</v>
      </c>
      <c r="K18" s="451">
        <v>1.0772117589825561E-3</v>
      </c>
      <c r="L18" s="451">
        <v>7.7381759529536031E-3</v>
      </c>
      <c r="M18" s="451">
        <v>1.0722960940508921E-2</v>
      </c>
      <c r="N18" s="451">
        <v>4.8209003926191806E-4</v>
      </c>
      <c r="O18" s="451">
        <v>1.5798816354124865E-3</v>
      </c>
      <c r="P18" s="451">
        <v>9.0720561123876747E-2</v>
      </c>
      <c r="Q18" s="451">
        <v>3.5915500793733214E-2</v>
      </c>
      <c r="R18" s="451">
        <v>3.4044904384449917E-2</v>
      </c>
      <c r="S18" s="451">
        <v>3.4738096967573504E-2</v>
      </c>
      <c r="T18" s="451">
        <v>1.5462436770124275E-2</v>
      </c>
      <c r="U18" s="451">
        <v>3.0054113510699941E-2</v>
      </c>
      <c r="V18" s="451">
        <v>2.3029113398695032E-2</v>
      </c>
      <c r="W18" s="451">
        <v>1.844573811367398E-2</v>
      </c>
      <c r="X18" s="451">
        <v>1.5539139535442654E-2</v>
      </c>
      <c r="Y18" s="451">
        <v>9.503286033668551E-2</v>
      </c>
      <c r="Z18" s="451">
        <v>5.9999342472959205E-4</v>
      </c>
      <c r="AA18" s="451">
        <v>7.8807241746538866E-4</v>
      </c>
      <c r="AB18" s="451">
        <v>1.5173995144321555E-4</v>
      </c>
      <c r="AC18" s="451">
        <v>2.6149673433148056E-3</v>
      </c>
      <c r="AD18" s="451">
        <v>1.139934632405109E-4</v>
      </c>
      <c r="AE18" s="451">
        <v>3.1676305783994737E-4</v>
      </c>
      <c r="AF18" s="451">
        <v>1.7945225062007556E-3</v>
      </c>
      <c r="AG18" s="451">
        <v>4.7464589412516122E-4</v>
      </c>
      <c r="AH18" s="451">
        <v>3.9285459291909753E-3</v>
      </c>
      <c r="AI18" s="451">
        <v>1.7543412872903633E-4</v>
      </c>
      <c r="AJ18" s="451">
        <v>3.3370558807075675E-4</v>
      </c>
      <c r="AK18" s="451">
        <v>2.2481358972921456E-3</v>
      </c>
      <c r="AL18" s="451">
        <v>1.9320944192195814E-3</v>
      </c>
      <c r="AM18" s="451">
        <v>2.4789839501517751E-3</v>
      </c>
      <c r="AN18" s="451">
        <v>3.7129172390747411E-4</v>
      </c>
      <c r="AO18" s="451">
        <v>5.8164835748023141E-3</v>
      </c>
      <c r="AP18" s="452">
        <v>1.2266979395446014E-2</v>
      </c>
      <c r="AQ18" s="450">
        <v>2.002407187173131E-3</v>
      </c>
      <c r="AR18" s="451">
        <v>1.0324354165676096E-3</v>
      </c>
      <c r="AS18" s="451">
        <v>2.8801705060939609E-6</v>
      </c>
      <c r="AT18" s="451">
        <v>6.2775213729985495E-4</v>
      </c>
      <c r="AU18" s="451">
        <v>4.1211842292394746E-3</v>
      </c>
      <c r="AV18" s="451">
        <v>-5.9989315318730939E-2</v>
      </c>
      <c r="AW18" s="451">
        <v>1.2197194518816345E-3</v>
      </c>
      <c r="AX18" s="451">
        <v>1.2590024663456318E-2</v>
      </c>
      <c r="AY18" s="451">
        <v>7.5053664773133619E-3</v>
      </c>
      <c r="AZ18" s="451">
        <v>4.0257692819592239E-2</v>
      </c>
      <c r="BA18" s="451">
        <v>3.2590155062825095E-2</v>
      </c>
      <c r="BB18" s="451">
        <v>1.4428191637185329E-2</v>
      </c>
      <c r="BC18" s="451">
        <v>1.8180491126009717E-2</v>
      </c>
      <c r="BD18" s="451">
        <v>1.3672277387530789E-2</v>
      </c>
      <c r="BE18" s="451">
        <v>2.4986026167272486E-2</v>
      </c>
      <c r="BF18" s="451">
        <v>2.2388893711962194E-2</v>
      </c>
      <c r="BG18" s="451">
        <v>7.9139917810911072E-3</v>
      </c>
      <c r="BH18" s="452">
        <v>1.6387484633677025E-2</v>
      </c>
    </row>
    <row r="19" spans="1:60">
      <c r="A19" s="262" t="s">
        <v>258</v>
      </c>
      <c r="B19" s="245" t="s">
        <v>362</v>
      </c>
      <c r="C19" s="450">
        <v>0</v>
      </c>
      <c r="D19" s="451">
        <v>0</v>
      </c>
      <c r="E19" s="451">
        <v>0</v>
      </c>
      <c r="F19" s="451">
        <v>2.238567316917173E-3</v>
      </c>
      <c r="G19" s="451">
        <v>0</v>
      </c>
      <c r="H19" s="451">
        <v>0</v>
      </c>
      <c r="I19" s="451">
        <v>7.2805970660621395E-4</v>
      </c>
      <c r="J19" s="451">
        <v>4.4880709115204019E-5</v>
      </c>
      <c r="K19" s="451">
        <v>0</v>
      </c>
      <c r="L19" s="451">
        <v>3.8182376157068737E-4</v>
      </c>
      <c r="M19" s="451">
        <v>1.1477991618396818E-3</v>
      </c>
      <c r="N19" s="451">
        <v>5.8945506983989979E-5</v>
      </c>
      <c r="O19" s="451">
        <v>0</v>
      </c>
      <c r="P19" s="451">
        <v>1.3016244461047596E-3</v>
      </c>
      <c r="Q19" s="451">
        <v>0.16138098452591132</v>
      </c>
      <c r="R19" s="451">
        <v>3.6690563314533402E-2</v>
      </c>
      <c r="S19" s="451">
        <v>1.4288339023316826E-2</v>
      </c>
      <c r="T19" s="451">
        <v>1.9921313932429901E-3</v>
      </c>
      <c r="U19" s="451">
        <v>1.2411734087583356E-2</v>
      </c>
      <c r="V19" s="451">
        <v>1.4577110704395925E-3</v>
      </c>
      <c r="W19" s="451">
        <v>1.4864567275930413E-2</v>
      </c>
      <c r="X19" s="451">
        <v>1.7260855220753229E-4</v>
      </c>
      <c r="Y19" s="451">
        <v>7.0909005508486243E-3</v>
      </c>
      <c r="Z19" s="451">
        <v>0</v>
      </c>
      <c r="AA19" s="451">
        <v>1.1315228966986156E-2</v>
      </c>
      <c r="AB19" s="451">
        <v>0</v>
      </c>
      <c r="AC19" s="451">
        <v>4.1700475906681285E-6</v>
      </c>
      <c r="AD19" s="451">
        <v>0</v>
      </c>
      <c r="AE19" s="451">
        <v>0</v>
      </c>
      <c r="AF19" s="451">
        <v>1.036529561479221E-4</v>
      </c>
      <c r="AG19" s="451">
        <v>0</v>
      </c>
      <c r="AH19" s="451">
        <v>2.8477239135769135E-4</v>
      </c>
      <c r="AI19" s="451">
        <v>0</v>
      </c>
      <c r="AJ19" s="451">
        <v>0</v>
      </c>
      <c r="AK19" s="451">
        <v>0</v>
      </c>
      <c r="AL19" s="451">
        <v>1.9341794131971565E-2</v>
      </c>
      <c r="AM19" s="451">
        <v>6.7558751835170156E-6</v>
      </c>
      <c r="AN19" s="451">
        <v>0</v>
      </c>
      <c r="AO19" s="451">
        <v>0</v>
      </c>
      <c r="AP19" s="452">
        <v>7.7064426283386363E-3</v>
      </c>
      <c r="AQ19" s="450">
        <v>0</v>
      </c>
      <c r="AR19" s="451">
        <v>4.8211298587508529E-5</v>
      </c>
      <c r="AS19" s="451">
        <v>0</v>
      </c>
      <c r="AT19" s="451">
        <v>5.7596258597261696E-3</v>
      </c>
      <c r="AU19" s="451">
        <v>4.5459000422398747E-2</v>
      </c>
      <c r="AV19" s="451">
        <v>0.33026005135540354</v>
      </c>
      <c r="AW19" s="451">
        <v>9.1244100259861832E-3</v>
      </c>
      <c r="AX19" s="451">
        <v>1.2368152987877728E-2</v>
      </c>
      <c r="AY19" s="451">
        <v>9.652314984436941E-2</v>
      </c>
      <c r="AZ19" s="451">
        <v>5.3153600124972139E-2</v>
      </c>
      <c r="BA19" s="451">
        <v>6.3306700594608301E-2</v>
      </c>
      <c r="BB19" s="451">
        <v>3.1937777579672005E-2</v>
      </c>
      <c r="BC19" s="451">
        <v>2.6606572256163825E-2</v>
      </c>
      <c r="BD19" s="451">
        <v>2.3501252537553162E-2</v>
      </c>
      <c r="BE19" s="451">
        <v>2.4255821074885667E-2</v>
      </c>
      <c r="BF19" s="451">
        <v>2.4082605770549822E-2</v>
      </c>
      <c r="BG19" s="451">
        <v>3.8365622584789018E-2</v>
      </c>
      <c r="BH19" s="452">
        <v>2.7681918115479182E-2</v>
      </c>
    </row>
    <row r="20" spans="1:60">
      <c r="A20" s="262" t="s">
        <v>259</v>
      </c>
      <c r="B20" s="245" t="s">
        <v>363</v>
      </c>
      <c r="C20" s="450">
        <v>0</v>
      </c>
      <c r="D20" s="451">
        <v>9.2626898851426453E-5</v>
      </c>
      <c r="E20" s="451">
        <v>0</v>
      </c>
      <c r="F20" s="451">
        <v>2.9314572007248696E-3</v>
      </c>
      <c r="G20" s="451">
        <v>0</v>
      </c>
      <c r="H20" s="451">
        <v>0</v>
      </c>
      <c r="I20" s="451">
        <v>3.7116769356395217E-5</v>
      </c>
      <c r="J20" s="451">
        <v>0</v>
      </c>
      <c r="K20" s="451">
        <v>8.6871916046980331E-6</v>
      </c>
      <c r="L20" s="451">
        <v>2.544302261681309E-3</v>
      </c>
      <c r="M20" s="451">
        <v>1.1096662993200911E-3</v>
      </c>
      <c r="N20" s="451">
        <v>7.7190544859986879E-5</v>
      </c>
      <c r="O20" s="451">
        <v>1.7353390961052483E-4</v>
      </c>
      <c r="P20" s="451">
        <v>5.7484497198609721E-4</v>
      </c>
      <c r="Q20" s="451">
        <v>3.4299289349138764E-3</v>
      </c>
      <c r="R20" s="451">
        <v>0.16471427694396276</v>
      </c>
      <c r="S20" s="451">
        <v>1.8031336925357956E-3</v>
      </c>
      <c r="T20" s="451">
        <v>2.8414413289202523E-3</v>
      </c>
      <c r="U20" s="451">
        <v>1.7520599471632147E-3</v>
      </c>
      <c r="V20" s="451">
        <v>4.9837729712812206E-4</v>
      </c>
      <c r="W20" s="451">
        <v>1.529079142721157E-3</v>
      </c>
      <c r="X20" s="451">
        <v>4.5883286029850352E-5</v>
      </c>
      <c r="Y20" s="451">
        <v>6.1007443447989538E-5</v>
      </c>
      <c r="Z20" s="451">
        <v>9.1323200111049004E-6</v>
      </c>
      <c r="AA20" s="451">
        <v>2.7689030883919062E-4</v>
      </c>
      <c r="AB20" s="451">
        <v>0</v>
      </c>
      <c r="AC20" s="451">
        <v>3.1275356930010964E-6</v>
      </c>
      <c r="AD20" s="451">
        <v>0</v>
      </c>
      <c r="AE20" s="451">
        <v>0</v>
      </c>
      <c r="AF20" s="451">
        <v>6.1405779708484652E-5</v>
      </c>
      <c r="AG20" s="451">
        <v>1.2523638367418503E-6</v>
      </c>
      <c r="AH20" s="451">
        <v>1.3951385167379691E-5</v>
      </c>
      <c r="AI20" s="451">
        <v>0</v>
      </c>
      <c r="AJ20" s="451">
        <v>0</v>
      </c>
      <c r="AK20" s="451">
        <v>0</v>
      </c>
      <c r="AL20" s="451">
        <v>2.2678853723772513E-2</v>
      </c>
      <c r="AM20" s="451">
        <v>8.0226017804264567E-6</v>
      </c>
      <c r="AN20" s="451">
        <v>0</v>
      </c>
      <c r="AO20" s="451">
        <v>0</v>
      </c>
      <c r="AP20" s="452">
        <v>5.0599903918449578E-3</v>
      </c>
      <c r="AQ20" s="450">
        <v>0</v>
      </c>
      <c r="AR20" s="451">
        <v>2.5225877402069866E-5</v>
      </c>
      <c r="AS20" s="451">
        <v>0</v>
      </c>
      <c r="AT20" s="451">
        <v>3.3964006261827571E-3</v>
      </c>
      <c r="AU20" s="451">
        <v>7.7388989827807259E-2</v>
      </c>
      <c r="AV20" s="451">
        <v>2.0335361124993536E-2</v>
      </c>
      <c r="AW20" s="451">
        <v>1.3799150490807708E-2</v>
      </c>
      <c r="AX20" s="451">
        <v>1.2286184632109981E-2</v>
      </c>
      <c r="AY20" s="451">
        <v>0.10237923913198949</v>
      </c>
      <c r="AZ20" s="451">
        <v>3.297233166953243E-2</v>
      </c>
      <c r="BA20" s="451">
        <v>4.9220951019110032E-2</v>
      </c>
      <c r="BB20" s="451">
        <v>2.8713443452306874E-2</v>
      </c>
      <c r="BC20" s="451">
        <v>2.2610245958994385E-2</v>
      </c>
      <c r="BD20" s="451">
        <v>1.966687356391222E-2</v>
      </c>
      <c r="BE20" s="451">
        <v>2.4860519723357212E-2</v>
      </c>
      <c r="BF20" s="451">
        <v>2.3668290050886068E-2</v>
      </c>
      <c r="BG20" s="451">
        <v>3.2841865449864158E-2</v>
      </c>
      <c r="BH20" s="452">
        <v>2.2159462107594702E-2</v>
      </c>
    </row>
    <row r="21" spans="1:60">
      <c r="A21" s="262" t="s">
        <v>260</v>
      </c>
      <c r="B21" s="245" t="s">
        <v>364</v>
      </c>
      <c r="C21" s="450">
        <v>8.3326782485653643E-4</v>
      </c>
      <c r="D21" s="451">
        <v>0</v>
      </c>
      <c r="E21" s="451">
        <v>2.1810726515300224E-5</v>
      </c>
      <c r="F21" s="451">
        <v>0</v>
      </c>
      <c r="G21" s="451">
        <v>0</v>
      </c>
      <c r="H21" s="451">
        <v>0</v>
      </c>
      <c r="I21" s="451">
        <v>0</v>
      </c>
      <c r="J21" s="451">
        <v>2.7200429766790314E-6</v>
      </c>
      <c r="K21" s="451">
        <v>0</v>
      </c>
      <c r="L21" s="451">
        <v>0</v>
      </c>
      <c r="M21" s="451">
        <v>0</v>
      </c>
      <c r="N21" s="451">
        <v>0</v>
      </c>
      <c r="O21" s="451">
        <v>0</v>
      </c>
      <c r="P21" s="451">
        <v>2.1928691029442399E-5</v>
      </c>
      <c r="Q21" s="451">
        <v>2.1345489073186655E-3</v>
      </c>
      <c r="R21" s="451">
        <v>6.5828720226201523E-3</v>
      </c>
      <c r="S21" s="451">
        <v>0.13735434995321252</v>
      </c>
      <c r="T21" s="451">
        <v>8.7428963966776997E-5</v>
      </c>
      <c r="U21" s="451">
        <v>6.0366191004651863E-4</v>
      </c>
      <c r="V21" s="451">
        <v>5.2729338603999269E-4</v>
      </c>
      <c r="W21" s="451">
        <v>4.5552706168173844E-4</v>
      </c>
      <c r="X21" s="451">
        <v>1.1361575588343897E-4</v>
      </c>
      <c r="Y21" s="451">
        <v>2.262134407496249E-4</v>
      </c>
      <c r="Z21" s="451">
        <v>0</v>
      </c>
      <c r="AA21" s="451">
        <v>1.0117145899893504E-4</v>
      </c>
      <c r="AB21" s="451">
        <v>2.8099991008002876E-5</v>
      </c>
      <c r="AC21" s="451">
        <v>8.7501498610852895E-4</v>
      </c>
      <c r="AD21" s="451">
        <v>1.1059067329303296E-5</v>
      </c>
      <c r="AE21" s="451">
        <v>0</v>
      </c>
      <c r="AF21" s="451">
        <v>3.0457266735408392E-5</v>
      </c>
      <c r="AG21" s="451">
        <v>3.1309095918546253E-5</v>
      </c>
      <c r="AH21" s="451">
        <v>2.5678755405135916E-3</v>
      </c>
      <c r="AI21" s="451">
        <v>0</v>
      </c>
      <c r="AJ21" s="451">
        <v>1.0618316744426802E-2</v>
      </c>
      <c r="AK21" s="451">
        <v>0</v>
      </c>
      <c r="AL21" s="451">
        <v>7.6423048485733027E-3</v>
      </c>
      <c r="AM21" s="451">
        <v>4.6995556745340239E-4</v>
      </c>
      <c r="AN21" s="451">
        <v>2.4709464226042401E-2</v>
      </c>
      <c r="AO21" s="451">
        <v>0</v>
      </c>
      <c r="AP21" s="452">
        <v>2.4525026225293883E-3</v>
      </c>
      <c r="AQ21" s="450">
        <v>1.418521012738032E-3</v>
      </c>
      <c r="AR21" s="451">
        <v>1.1220536652328578E-3</v>
      </c>
      <c r="AS21" s="451">
        <v>2.4001420884116338E-6</v>
      </c>
      <c r="AT21" s="451">
        <v>1.6767521150669668E-2</v>
      </c>
      <c r="AU21" s="451">
        <v>4.9590571506035297E-2</v>
      </c>
      <c r="AV21" s="451">
        <v>0.15603081324211143</v>
      </c>
      <c r="AW21" s="451">
        <v>1.041521928888553E-2</v>
      </c>
      <c r="AX21" s="451">
        <v>7.9431358959391116E-3</v>
      </c>
      <c r="AY21" s="451">
        <v>5.4795281680920429E-3</v>
      </c>
      <c r="AZ21" s="451">
        <v>5.4926701200477459E-3</v>
      </c>
      <c r="BA21" s="451">
        <v>5.4895935015576601E-3</v>
      </c>
      <c r="BB21" s="451">
        <v>8.3412923592754463E-3</v>
      </c>
      <c r="BC21" s="451">
        <v>7.2573180439377376E-3</v>
      </c>
      <c r="BD21" s="451">
        <v>1.7717140408869198E-2</v>
      </c>
      <c r="BE21" s="451">
        <v>7.9488196451287709E-3</v>
      </c>
      <c r="BF21" s="451">
        <v>1.0191190709158257E-2</v>
      </c>
      <c r="BG21" s="451">
        <v>6.8275304509159617E-3</v>
      </c>
      <c r="BH21" s="452">
        <v>6.0073300427952031E-3</v>
      </c>
    </row>
    <row r="22" spans="1:60">
      <c r="A22" s="262" t="s">
        <v>261</v>
      </c>
      <c r="B22" s="245" t="s">
        <v>372</v>
      </c>
      <c r="C22" s="450">
        <v>0</v>
      </c>
      <c r="D22" s="451">
        <v>0</v>
      </c>
      <c r="E22" s="451">
        <v>0</v>
      </c>
      <c r="F22" s="451">
        <v>0</v>
      </c>
      <c r="G22" s="451">
        <v>5.1694680875811285E-7</v>
      </c>
      <c r="H22" s="451">
        <v>0</v>
      </c>
      <c r="I22" s="451">
        <v>1.1420544417352375E-5</v>
      </c>
      <c r="J22" s="451">
        <v>4.7600752091883053E-6</v>
      </c>
      <c r="K22" s="451">
        <v>0</v>
      </c>
      <c r="L22" s="451">
        <v>0</v>
      </c>
      <c r="M22" s="451">
        <v>0</v>
      </c>
      <c r="N22" s="451">
        <v>3.5086611299994034E-7</v>
      </c>
      <c r="O22" s="451">
        <v>3.9768187619078608E-5</v>
      </c>
      <c r="P22" s="451">
        <v>7.0547731711863267E-3</v>
      </c>
      <c r="Q22" s="451">
        <v>2.9848448882097236E-3</v>
      </c>
      <c r="R22" s="451">
        <v>9.6466933317579853E-3</v>
      </c>
      <c r="S22" s="451">
        <v>0.14178100044010136</v>
      </c>
      <c r="T22" s="451">
        <v>0.32269718353837507</v>
      </c>
      <c r="U22" s="451">
        <v>8.501288183088955E-2</v>
      </c>
      <c r="V22" s="451">
        <v>0.31852602788191348</v>
      </c>
      <c r="W22" s="451">
        <v>7.2102918925062692E-3</v>
      </c>
      <c r="X22" s="451">
        <v>1.4333064588372302E-3</v>
      </c>
      <c r="Y22" s="451">
        <v>3.5416710532638174E-4</v>
      </c>
      <c r="Z22" s="451">
        <v>4.5661600055524502E-6</v>
      </c>
      <c r="AA22" s="451">
        <v>2.6624068157614482E-5</v>
      </c>
      <c r="AB22" s="451">
        <v>0</v>
      </c>
      <c r="AC22" s="451">
        <v>2.8147821237009867E-5</v>
      </c>
      <c r="AD22" s="451">
        <v>4.3385571830343702E-5</v>
      </c>
      <c r="AE22" s="451">
        <v>0</v>
      </c>
      <c r="AF22" s="451">
        <v>5.4037086143466497E-6</v>
      </c>
      <c r="AG22" s="451">
        <v>8.6914050269884405E-4</v>
      </c>
      <c r="AH22" s="451">
        <v>1.8694856124288788E-3</v>
      </c>
      <c r="AI22" s="451">
        <v>1.594752821801369E-3</v>
      </c>
      <c r="AJ22" s="451">
        <v>3.4833568692145798E-6</v>
      </c>
      <c r="AK22" s="451">
        <v>0</v>
      </c>
      <c r="AL22" s="451">
        <v>2.4980366306711167E-2</v>
      </c>
      <c r="AM22" s="451">
        <v>1.0978297173215151E-5</v>
      </c>
      <c r="AN22" s="451">
        <v>3.5978168046634243E-2</v>
      </c>
      <c r="AO22" s="451">
        <v>0</v>
      </c>
      <c r="AP22" s="452">
        <v>1.3701400554414572E-2</v>
      </c>
      <c r="AQ22" s="450">
        <v>3.5821237695404851E-5</v>
      </c>
      <c r="AR22" s="451">
        <v>4.7721717414244671E-4</v>
      </c>
      <c r="AS22" s="451">
        <v>0</v>
      </c>
      <c r="AT22" s="451">
        <v>0</v>
      </c>
      <c r="AU22" s="451">
        <v>0</v>
      </c>
      <c r="AV22" s="451">
        <v>-0.28217898564461369</v>
      </c>
      <c r="AW22" s="451">
        <v>-4.9655155877523401E-4</v>
      </c>
      <c r="AX22" s="451">
        <v>1.307056758427089E-2</v>
      </c>
      <c r="AY22" s="451">
        <v>3.6552284507466858E-2</v>
      </c>
      <c r="AZ22" s="451">
        <v>1.0545701303976316E-2</v>
      </c>
      <c r="BA22" s="451">
        <v>1.6634015659218401E-2</v>
      </c>
      <c r="BB22" s="451">
        <v>6.7162466128386535E-3</v>
      </c>
      <c r="BC22" s="451">
        <v>1.4066627937691048E-2</v>
      </c>
      <c r="BD22" s="451">
        <v>4.7311669923220563E-2</v>
      </c>
      <c r="BE22" s="451">
        <v>2.1971056415498427E-2</v>
      </c>
      <c r="BF22" s="451">
        <v>2.7788131821682417E-2</v>
      </c>
      <c r="BG22" s="451">
        <v>-1.0526764155018973E-2</v>
      </c>
      <c r="BH22" s="452">
        <v>8.2205271794869687E-3</v>
      </c>
    </row>
    <row r="23" spans="1:60">
      <c r="A23" s="262" t="s">
        <v>262</v>
      </c>
      <c r="B23" s="245" t="s">
        <v>15</v>
      </c>
      <c r="C23" s="450">
        <v>3.6684747006262609E-5</v>
      </c>
      <c r="D23" s="451">
        <v>0</v>
      </c>
      <c r="E23" s="451">
        <v>1.4176972234945147E-3</v>
      </c>
      <c r="F23" s="451">
        <v>1.5989766549408379E-4</v>
      </c>
      <c r="G23" s="451">
        <v>5.1694680875811285E-7</v>
      </c>
      <c r="H23" s="451">
        <v>0</v>
      </c>
      <c r="I23" s="451">
        <v>7.4233538712790433E-5</v>
      </c>
      <c r="J23" s="451">
        <v>3.4000537208487894E-6</v>
      </c>
      <c r="K23" s="451">
        <v>0</v>
      </c>
      <c r="L23" s="451">
        <v>2.1410678218917049E-5</v>
      </c>
      <c r="M23" s="451">
        <v>3.0506290015672606E-5</v>
      </c>
      <c r="N23" s="451">
        <v>0</v>
      </c>
      <c r="O23" s="451">
        <v>3.6152897835526007E-6</v>
      </c>
      <c r="P23" s="451">
        <v>8.2545858375115326E-4</v>
      </c>
      <c r="Q23" s="451">
        <v>2.2808702876726556E-2</v>
      </c>
      <c r="R23" s="451">
        <v>2.0824718145814727E-2</v>
      </c>
      <c r="S23" s="451">
        <v>2.2355439524519627E-2</v>
      </c>
      <c r="T23" s="451">
        <v>3.9624055454942859E-2</v>
      </c>
      <c r="U23" s="451">
        <v>0.15129718563913197</v>
      </c>
      <c r="V23" s="451">
        <v>2.4201065472829082E-2</v>
      </c>
      <c r="W23" s="451">
        <v>2.3518693480901607E-2</v>
      </c>
      <c r="X23" s="451">
        <v>1.3371700500127818E-3</v>
      </c>
      <c r="Y23" s="451">
        <v>8.4379233066250309E-3</v>
      </c>
      <c r="Z23" s="451">
        <v>2.7396960033314705E-6</v>
      </c>
      <c r="AA23" s="451">
        <v>2.0234291799787007E-4</v>
      </c>
      <c r="AB23" s="451">
        <v>0</v>
      </c>
      <c r="AC23" s="451">
        <v>2.1128241126051851E-4</v>
      </c>
      <c r="AD23" s="451">
        <v>2.5520924606084528E-6</v>
      </c>
      <c r="AE23" s="451">
        <v>1.1412106270767334E-5</v>
      </c>
      <c r="AF23" s="451">
        <v>1.9797223378015453E-4</v>
      </c>
      <c r="AG23" s="451">
        <v>1.0770328995979913E-4</v>
      </c>
      <c r="AH23" s="451">
        <v>1.6396980920249779E-3</v>
      </c>
      <c r="AI23" s="451">
        <v>4.3349207292400592E-4</v>
      </c>
      <c r="AJ23" s="451">
        <v>7.280215856658472E-5</v>
      </c>
      <c r="AK23" s="451">
        <v>0</v>
      </c>
      <c r="AL23" s="451">
        <v>1.2231964668440516E-2</v>
      </c>
      <c r="AM23" s="451">
        <v>1.7311930157762353E-4</v>
      </c>
      <c r="AN23" s="451">
        <v>0</v>
      </c>
      <c r="AO23" s="451">
        <v>1.1569283022873215E-3</v>
      </c>
      <c r="AP23" s="452">
        <v>9.6730958208632485E-3</v>
      </c>
      <c r="AQ23" s="450">
        <v>5.2531845080311217E-3</v>
      </c>
      <c r="AR23" s="451">
        <v>1.0726059667332082E-2</v>
      </c>
      <c r="AS23" s="451">
        <v>0</v>
      </c>
      <c r="AT23" s="451">
        <v>1.0997432755321834E-2</v>
      </c>
      <c r="AU23" s="451">
        <v>5.0624196683344225E-2</v>
      </c>
      <c r="AV23" s="451">
        <v>0.24812587243869233</v>
      </c>
      <c r="AW23" s="451">
        <v>1.6160615392367756E-2</v>
      </c>
      <c r="AX23" s="451">
        <v>1.8035836335300492E-2</v>
      </c>
      <c r="AY23" s="451">
        <v>0.14437006743442224</v>
      </c>
      <c r="AZ23" s="451">
        <v>6.6614253028728879E-2</v>
      </c>
      <c r="BA23" s="451">
        <v>8.4817407104969975E-2</v>
      </c>
      <c r="BB23" s="451">
        <v>4.5068448707622832E-2</v>
      </c>
      <c r="BC23" s="451">
        <v>3.6702721213023919E-2</v>
      </c>
      <c r="BD23" s="451">
        <v>4.6007036256008438E-2</v>
      </c>
      <c r="BE23" s="451">
        <v>2.6309434925417111E-2</v>
      </c>
      <c r="BF23" s="451">
        <v>3.0831126250139094E-2</v>
      </c>
      <c r="BG23" s="451">
        <v>5.6718773394130735E-2</v>
      </c>
      <c r="BH23" s="452">
        <v>3.9204337366369586E-2</v>
      </c>
    </row>
    <row r="24" spans="1:60">
      <c r="A24" s="262" t="s">
        <v>263</v>
      </c>
      <c r="B24" s="245" t="s">
        <v>435</v>
      </c>
      <c r="C24" s="450">
        <v>1.0481356287503603E-5</v>
      </c>
      <c r="D24" s="451">
        <v>0</v>
      </c>
      <c r="E24" s="451">
        <v>4.3621453030600448E-5</v>
      </c>
      <c r="F24" s="451">
        <v>0</v>
      </c>
      <c r="G24" s="451">
        <v>2.2228712776598853E-5</v>
      </c>
      <c r="H24" s="451">
        <v>0</v>
      </c>
      <c r="I24" s="451">
        <v>0</v>
      </c>
      <c r="J24" s="451">
        <v>2.5160397534281043E-5</v>
      </c>
      <c r="K24" s="451">
        <v>0</v>
      </c>
      <c r="L24" s="451">
        <v>5.3526695547292622E-6</v>
      </c>
      <c r="M24" s="451">
        <v>7.6265725039181514E-6</v>
      </c>
      <c r="N24" s="451">
        <v>3.5086611299994034E-7</v>
      </c>
      <c r="O24" s="451">
        <v>0</v>
      </c>
      <c r="P24" s="451">
        <v>3.9158376838290004E-5</v>
      </c>
      <c r="Q24" s="451">
        <v>4.8681067608266697E-4</v>
      </c>
      <c r="R24" s="451">
        <v>1.9923526093448287E-4</v>
      </c>
      <c r="S24" s="451">
        <v>3.8455457897682848E-5</v>
      </c>
      <c r="T24" s="451">
        <v>4.0592018984575034E-5</v>
      </c>
      <c r="U24" s="451">
        <v>5.5652128366544562E-5</v>
      </c>
      <c r="V24" s="451">
        <v>1.3884825516917613E-2</v>
      </c>
      <c r="W24" s="451">
        <v>1.1490292744954572E-3</v>
      </c>
      <c r="X24" s="451">
        <v>5.6807877941719487E-5</v>
      </c>
      <c r="Y24" s="451">
        <v>1.7044291943832121E-3</v>
      </c>
      <c r="Z24" s="451">
        <v>1.2785248015546862E-5</v>
      </c>
      <c r="AA24" s="451">
        <v>1.0649627263045793E-5</v>
      </c>
      <c r="AB24" s="451">
        <v>1.6859994604801726E-5</v>
      </c>
      <c r="AC24" s="451">
        <v>2.9572587497154811E-4</v>
      </c>
      <c r="AD24" s="451">
        <v>1.4291717779407336E-4</v>
      </c>
      <c r="AE24" s="451">
        <v>6.4154543359989336E-5</v>
      </c>
      <c r="AF24" s="451">
        <v>1.4344390139902017E-4</v>
      </c>
      <c r="AG24" s="451">
        <v>1.9536875853172863E-4</v>
      </c>
      <c r="AH24" s="451">
        <v>1.3352296274898093E-3</v>
      </c>
      <c r="AI24" s="451">
        <v>1.256334728317615E-4</v>
      </c>
      <c r="AJ24" s="451">
        <v>2.5080169458344974E-5</v>
      </c>
      <c r="AK24" s="451">
        <v>7.2882211134159334E-5</v>
      </c>
      <c r="AL24" s="451">
        <v>1.9823481202175452E-3</v>
      </c>
      <c r="AM24" s="451">
        <v>1.2625041749197424E-4</v>
      </c>
      <c r="AN24" s="451">
        <v>0</v>
      </c>
      <c r="AO24" s="451">
        <v>0</v>
      </c>
      <c r="AP24" s="452">
        <v>5.4401377956050337E-4</v>
      </c>
      <c r="AQ24" s="450">
        <v>6.4120015474774682E-4</v>
      </c>
      <c r="AR24" s="451">
        <v>1.001616696609949E-2</v>
      </c>
      <c r="AS24" s="451">
        <v>0</v>
      </c>
      <c r="AT24" s="451">
        <v>3.2372393030381898E-2</v>
      </c>
      <c r="AU24" s="451">
        <v>2.2531750483255061E-2</v>
      </c>
      <c r="AV24" s="451">
        <v>-0.10398607544763644</v>
      </c>
      <c r="AW24" s="451">
        <v>1.0508179285506188E-2</v>
      </c>
      <c r="AX24" s="451">
        <v>6.1352102629477897E-3</v>
      </c>
      <c r="AY24" s="451">
        <v>3.8013968794663337E-2</v>
      </c>
      <c r="AZ24" s="451">
        <v>3.3187064475584907E-2</v>
      </c>
      <c r="BA24" s="451">
        <v>3.4317074928218332E-2</v>
      </c>
      <c r="BB24" s="451">
        <v>2.0532877053804209E-2</v>
      </c>
      <c r="BC24" s="451">
        <v>1.4012647365477183E-2</v>
      </c>
      <c r="BD24" s="451">
        <v>4.4224220625074633E-2</v>
      </c>
      <c r="BE24" s="451">
        <v>1.7271407020290912E-3</v>
      </c>
      <c r="BF24" s="451">
        <v>1.1482576117183932E-2</v>
      </c>
      <c r="BG24" s="451">
        <v>2.7938689820713174E-2</v>
      </c>
      <c r="BH24" s="452">
        <v>1.5090594182969539E-2</v>
      </c>
    </row>
    <row r="25" spans="1:60">
      <c r="A25" s="262" t="s">
        <v>264</v>
      </c>
      <c r="B25" s="245" t="s">
        <v>307</v>
      </c>
      <c r="C25" s="450">
        <v>0</v>
      </c>
      <c r="D25" s="451">
        <v>0</v>
      </c>
      <c r="E25" s="451">
        <v>4.4537503544243059E-2</v>
      </c>
      <c r="F25" s="451">
        <v>1.0659844366272253E-4</v>
      </c>
      <c r="G25" s="451">
        <v>5.1694680875811285E-7</v>
      </c>
      <c r="H25" s="451">
        <v>0</v>
      </c>
      <c r="I25" s="451">
        <v>0</v>
      </c>
      <c r="J25" s="451">
        <v>0</v>
      </c>
      <c r="K25" s="451">
        <v>0</v>
      </c>
      <c r="L25" s="451">
        <v>0</v>
      </c>
      <c r="M25" s="451">
        <v>0</v>
      </c>
      <c r="N25" s="451">
        <v>0</v>
      </c>
      <c r="O25" s="451">
        <v>0</v>
      </c>
      <c r="P25" s="451">
        <v>0</v>
      </c>
      <c r="Q25" s="451">
        <v>0</v>
      </c>
      <c r="R25" s="451">
        <v>1.303137607856356E-3</v>
      </c>
      <c r="S25" s="451">
        <v>0</v>
      </c>
      <c r="T25" s="451">
        <v>0</v>
      </c>
      <c r="U25" s="451">
        <v>0</v>
      </c>
      <c r="V25" s="451">
        <v>0</v>
      </c>
      <c r="W25" s="451">
        <v>0.34343987753159388</v>
      </c>
      <c r="X25" s="451">
        <v>2.1849183823738266E-6</v>
      </c>
      <c r="Y25" s="451">
        <v>1.6196666402121115E-6</v>
      </c>
      <c r="Z25" s="451">
        <v>0</v>
      </c>
      <c r="AA25" s="451">
        <v>0</v>
      </c>
      <c r="AB25" s="451">
        <v>0</v>
      </c>
      <c r="AC25" s="451">
        <v>4.8650555224461496E-6</v>
      </c>
      <c r="AD25" s="451">
        <v>0</v>
      </c>
      <c r="AE25" s="451">
        <v>0</v>
      </c>
      <c r="AF25" s="451">
        <v>1.3673347779247697E-2</v>
      </c>
      <c r="AG25" s="451">
        <v>0</v>
      </c>
      <c r="AH25" s="451">
        <v>4.6179084904026781E-3</v>
      </c>
      <c r="AI25" s="451">
        <v>5.036657244156204E-5</v>
      </c>
      <c r="AJ25" s="451">
        <v>0</v>
      </c>
      <c r="AK25" s="451">
        <v>0</v>
      </c>
      <c r="AL25" s="451">
        <v>2.1996686463417178E-2</v>
      </c>
      <c r="AM25" s="451">
        <v>2.7023500734068063E-5</v>
      </c>
      <c r="AN25" s="451">
        <v>0</v>
      </c>
      <c r="AO25" s="451">
        <v>0</v>
      </c>
      <c r="AP25" s="452">
        <v>1.1928517297810607E-2</v>
      </c>
      <c r="AQ25" s="450">
        <v>0</v>
      </c>
      <c r="AR25" s="451">
        <v>8.1409051127791718E-3</v>
      </c>
      <c r="AS25" s="451">
        <v>0</v>
      </c>
      <c r="AT25" s="451">
        <v>3.0453825560759214E-2</v>
      </c>
      <c r="AU25" s="451">
        <v>4.0649620506953067E-2</v>
      </c>
      <c r="AV25" s="451">
        <v>0.13609181932548642</v>
      </c>
      <c r="AW25" s="451">
        <v>1.3202614250528643E-2</v>
      </c>
      <c r="AX25" s="451">
        <v>1.8653034820287441E-2</v>
      </c>
      <c r="AY25" s="451">
        <v>0.13420676808786169</v>
      </c>
      <c r="AZ25" s="451">
        <v>3.9530174036987685E-2</v>
      </c>
      <c r="BA25" s="451">
        <v>6.1694595335822423E-2</v>
      </c>
      <c r="BB25" s="451">
        <v>3.3620086016586552E-2</v>
      </c>
      <c r="BC25" s="451">
        <v>3.0684076406179057E-2</v>
      </c>
      <c r="BD25" s="451">
        <v>2.3882590843419028E-2</v>
      </c>
      <c r="BE25" s="451">
        <v>3.8124947803394822E-2</v>
      </c>
      <c r="BF25" s="451">
        <v>3.4855537440748242E-2</v>
      </c>
      <c r="BG25" s="451">
        <v>3.2609122735472798E-2</v>
      </c>
      <c r="BH25" s="452">
        <v>2.8906809007270596E-2</v>
      </c>
    </row>
    <row r="26" spans="1:60">
      <c r="A26" s="262" t="s">
        <v>265</v>
      </c>
      <c r="B26" s="245" t="s">
        <v>16</v>
      </c>
      <c r="C26" s="450">
        <v>1.0324135943191048E-3</v>
      </c>
      <c r="D26" s="451">
        <v>3.0566876620970731E-3</v>
      </c>
      <c r="E26" s="451">
        <v>6.3251106894370648E-3</v>
      </c>
      <c r="F26" s="451">
        <v>5.8096151796183772E-3</v>
      </c>
      <c r="G26" s="451">
        <v>8.6748843977698907E-3</v>
      </c>
      <c r="H26" s="451">
        <v>1.5585702781391314E-2</v>
      </c>
      <c r="I26" s="451">
        <v>1.5066553222592122E-2</v>
      </c>
      <c r="J26" s="451">
        <v>4.3330284618496974E-3</v>
      </c>
      <c r="K26" s="451">
        <v>1.1892765306831608E-2</v>
      </c>
      <c r="L26" s="451">
        <v>2.0928937958991415E-3</v>
      </c>
      <c r="M26" s="451">
        <v>1.2633417352740418E-2</v>
      </c>
      <c r="N26" s="451">
        <v>7.8267703826896701E-3</v>
      </c>
      <c r="O26" s="451">
        <v>3.2877445291627352E-2</v>
      </c>
      <c r="P26" s="451">
        <v>5.9787009756701176E-3</v>
      </c>
      <c r="Q26" s="451">
        <v>9.726940937347002E-4</v>
      </c>
      <c r="R26" s="451">
        <v>3.6186683439495609E-3</v>
      </c>
      <c r="S26" s="451">
        <v>1.066925315227934E-2</v>
      </c>
      <c r="T26" s="451">
        <v>6.4978455005308185E-3</v>
      </c>
      <c r="U26" s="451">
        <v>3.0772353332089346E-3</v>
      </c>
      <c r="V26" s="451">
        <v>6.8037856263224858E-3</v>
      </c>
      <c r="W26" s="451">
        <v>2.2607639357538128E-3</v>
      </c>
      <c r="X26" s="451">
        <v>5.7830419744670437E-2</v>
      </c>
      <c r="Y26" s="451">
        <v>3.2819845019498085E-3</v>
      </c>
      <c r="Z26" s="451">
        <v>1.1934115790511885E-2</v>
      </c>
      <c r="AA26" s="451">
        <v>3.8232161874334398E-3</v>
      </c>
      <c r="AB26" s="451">
        <v>4.0014387195396097E-3</v>
      </c>
      <c r="AC26" s="451">
        <v>6.7311518192701373E-3</v>
      </c>
      <c r="AD26" s="451">
        <v>1.6022036467699868E-2</v>
      </c>
      <c r="AE26" s="451">
        <v>7.0323249452296002E-5</v>
      </c>
      <c r="AF26" s="451">
        <v>2.5441642648819365E-3</v>
      </c>
      <c r="AG26" s="451">
        <v>1.8471114228105549E-2</v>
      </c>
      <c r="AH26" s="451">
        <v>8.8788256544635822E-3</v>
      </c>
      <c r="AI26" s="451">
        <v>1.7495875883183507E-2</v>
      </c>
      <c r="AJ26" s="451">
        <v>3.9208664919879307E-3</v>
      </c>
      <c r="AK26" s="451">
        <v>4.9520659303694564E-2</v>
      </c>
      <c r="AL26" s="451">
        <v>7.4931475871006237E-3</v>
      </c>
      <c r="AM26" s="451">
        <v>6.3479892193121761E-3</v>
      </c>
      <c r="AN26" s="451">
        <v>6.3230980581442844E-2</v>
      </c>
      <c r="AO26" s="451">
        <v>1.7194714217481292E-3</v>
      </c>
      <c r="AP26" s="452">
        <v>7.4796376006800247E-3</v>
      </c>
      <c r="AQ26" s="450">
        <v>1.9939891963147112E-2</v>
      </c>
      <c r="AR26" s="451">
        <v>1.2173975242294967E-2</v>
      </c>
      <c r="AS26" s="451">
        <v>2.4001420884116339E-7</v>
      </c>
      <c r="AT26" s="451">
        <v>3.7952847967587067E-3</v>
      </c>
      <c r="AU26" s="451">
        <v>8.681013309555426E-3</v>
      </c>
      <c r="AV26" s="451">
        <v>1.6664656108363349E-2</v>
      </c>
      <c r="AW26" s="451">
        <v>9.0996831351974131E-3</v>
      </c>
      <c r="AX26" s="451">
        <v>1.2134214650965451E-2</v>
      </c>
      <c r="AY26" s="451">
        <v>1.5494293544933726E-2</v>
      </c>
      <c r="AZ26" s="451">
        <v>2.5457692382391539E-2</v>
      </c>
      <c r="BA26" s="451">
        <v>2.3125194349318322E-2</v>
      </c>
      <c r="BB26" s="451">
        <v>1.5005102398542145E-2</v>
      </c>
      <c r="BC26" s="451">
        <v>1.5206429789932056E-2</v>
      </c>
      <c r="BD26" s="451">
        <v>4.062473345029808E-2</v>
      </c>
      <c r="BE26" s="451">
        <v>1.8169110432220734E-2</v>
      </c>
      <c r="BF26" s="451">
        <v>2.3323920608745888E-2</v>
      </c>
      <c r="BG26" s="451">
        <v>8.1978580275358145E-3</v>
      </c>
      <c r="BH26" s="452">
        <v>1.1747940863951584E-2</v>
      </c>
    </row>
    <row r="27" spans="1:60">
      <c r="A27" s="262" t="s">
        <v>266</v>
      </c>
      <c r="B27" s="245" t="s">
        <v>17</v>
      </c>
      <c r="C27" s="450">
        <v>2.767078059900951E-3</v>
      </c>
      <c r="D27" s="451">
        <v>1.2041496850685438E-3</v>
      </c>
      <c r="E27" s="451">
        <v>1.3086435909180135E-3</v>
      </c>
      <c r="F27" s="451">
        <v>7.4085918345592151E-3</v>
      </c>
      <c r="G27" s="451">
        <v>6.5186992584398027E-4</v>
      </c>
      <c r="H27" s="451">
        <v>1.7592764665799417E-3</v>
      </c>
      <c r="I27" s="451">
        <v>3.6717050301787887E-3</v>
      </c>
      <c r="J27" s="451">
        <v>3.4292941828480889E-3</v>
      </c>
      <c r="K27" s="451">
        <v>1.2248940162624226E-3</v>
      </c>
      <c r="L27" s="451">
        <v>3.0349636375314915E-3</v>
      </c>
      <c r="M27" s="451">
        <v>5.636037080395514E-3</v>
      </c>
      <c r="N27" s="451">
        <v>4.0746081702683077E-3</v>
      </c>
      <c r="O27" s="451">
        <v>2.9283847246776066E-3</v>
      </c>
      <c r="P27" s="451">
        <v>3.0230266919159879E-3</v>
      </c>
      <c r="Q27" s="451">
        <v>1.6811195347388099E-3</v>
      </c>
      <c r="R27" s="451">
        <v>1.6668577935158189E-3</v>
      </c>
      <c r="S27" s="451">
        <v>9.0583967492319586E-4</v>
      </c>
      <c r="T27" s="451">
        <v>2.8008493099356772E-3</v>
      </c>
      <c r="U27" s="451">
        <v>1.6682543891524181E-3</v>
      </c>
      <c r="V27" s="451">
        <v>1.7468719595582982E-3</v>
      </c>
      <c r="W27" s="451">
        <v>1.1987554254782591E-3</v>
      </c>
      <c r="X27" s="451">
        <v>1.5250730308969309E-3</v>
      </c>
      <c r="Y27" s="451">
        <v>8.2009120882739917E-4</v>
      </c>
      <c r="Z27" s="451">
        <v>1.5923113171362507E-2</v>
      </c>
      <c r="AA27" s="451">
        <v>2.9350372736954206E-2</v>
      </c>
      <c r="AB27" s="451">
        <v>3.1640589875011238E-3</v>
      </c>
      <c r="AC27" s="451">
        <v>3.4375092305740937E-3</v>
      </c>
      <c r="AD27" s="451">
        <v>2.5614501329640172E-3</v>
      </c>
      <c r="AE27" s="451">
        <v>9.0174145657338865E-3</v>
      </c>
      <c r="AF27" s="451">
        <v>5.9372020284539648E-3</v>
      </c>
      <c r="AG27" s="451">
        <v>2.3819960174829994E-3</v>
      </c>
      <c r="AH27" s="451">
        <v>8.9395552134274702E-3</v>
      </c>
      <c r="AI27" s="451">
        <v>5.3484772600584591E-3</v>
      </c>
      <c r="AJ27" s="451">
        <v>2.291700484256272E-3</v>
      </c>
      <c r="AK27" s="451">
        <v>1.5193137859505523E-3</v>
      </c>
      <c r="AL27" s="451">
        <v>1.3873229158480392E-3</v>
      </c>
      <c r="AM27" s="451">
        <v>2.2201494821832792E-3</v>
      </c>
      <c r="AN27" s="451">
        <v>0</v>
      </c>
      <c r="AO27" s="451">
        <v>1.326752640237754E-4</v>
      </c>
      <c r="AP27" s="452">
        <v>3.9107696247182777E-3</v>
      </c>
      <c r="AQ27" s="450">
        <v>0</v>
      </c>
      <c r="AR27" s="451">
        <v>0</v>
      </c>
      <c r="AS27" s="451">
        <v>0</v>
      </c>
      <c r="AT27" s="451">
        <v>0.73360422581813756</v>
      </c>
      <c r="AU27" s="451">
        <v>0.30333263554978152</v>
      </c>
      <c r="AV27" s="451">
        <v>0</v>
      </c>
      <c r="AW27" s="451">
        <v>7.9607241438559934E-2</v>
      </c>
      <c r="AX27" s="451">
        <v>4.6273847457714345E-2</v>
      </c>
      <c r="AY27" s="451">
        <v>0</v>
      </c>
      <c r="AZ27" s="451">
        <v>0</v>
      </c>
      <c r="BA27" s="451">
        <v>0</v>
      </c>
      <c r="BB27" s="451">
        <v>4.6088738624937349E-2</v>
      </c>
      <c r="BC27" s="451">
        <v>3.3339312175192967E-2</v>
      </c>
      <c r="BD27" s="451">
        <v>0</v>
      </c>
      <c r="BE27" s="451">
        <v>0</v>
      </c>
      <c r="BF27" s="451">
        <v>0</v>
      </c>
      <c r="BG27" s="451">
        <v>8.3802906508370731E-2</v>
      </c>
      <c r="BH27" s="452">
        <v>4.7543657400995087E-2</v>
      </c>
    </row>
    <row r="28" spans="1:60">
      <c r="A28" s="262" t="s">
        <v>267</v>
      </c>
      <c r="B28" s="245" t="s">
        <v>308</v>
      </c>
      <c r="C28" s="450">
        <v>8.9877630165343392E-3</v>
      </c>
      <c r="D28" s="451">
        <v>3.7050759540570581E-3</v>
      </c>
      <c r="E28" s="451">
        <v>5.0382778250343523E-3</v>
      </c>
      <c r="F28" s="451">
        <v>2.7342500799488328E-2</v>
      </c>
      <c r="G28" s="451">
        <v>1.545774347548509E-2</v>
      </c>
      <c r="H28" s="451">
        <v>2.5447562410952116E-2</v>
      </c>
      <c r="I28" s="451">
        <v>4.6204667576503371E-2</v>
      </c>
      <c r="J28" s="451">
        <v>3.7954119675090867E-2</v>
      </c>
      <c r="K28" s="451">
        <v>1.1189102786851066E-2</v>
      </c>
      <c r="L28" s="451">
        <v>3.2308713432345829E-2</v>
      </c>
      <c r="M28" s="451">
        <v>5.6753139287906929E-2</v>
      </c>
      <c r="N28" s="451">
        <v>5.366251592054988E-2</v>
      </c>
      <c r="O28" s="451">
        <v>4.4634367667740406E-2</v>
      </c>
      <c r="P28" s="451">
        <v>2.3922635578048128E-2</v>
      </c>
      <c r="Q28" s="451">
        <v>1.1118755841728114E-2</v>
      </c>
      <c r="R28" s="451">
        <v>9.9385961559178091E-3</v>
      </c>
      <c r="S28" s="451">
        <v>1.1233266534778689E-2</v>
      </c>
      <c r="T28" s="451">
        <v>2.7290326609629677E-2</v>
      </c>
      <c r="U28" s="451">
        <v>1.0308083635327972E-2</v>
      </c>
      <c r="V28" s="451">
        <v>4.6878082965361931E-3</v>
      </c>
      <c r="W28" s="451">
        <v>1.586086622955012E-2</v>
      </c>
      <c r="X28" s="451">
        <v>1.4603994467786655E-2</v>
      </c>
      <c r="Y28" s="451">
        <v>3.4223556107681919E-3</v>
      </c>
      <c r="Z28" s="451">
        <v>9.0268417149766397E-2</v>
      </c>
      <c r="AA28" s="451">
        <v>4.4888178913738017E-2</v>
      </c>
      <c r="AB28" s="451">
        <v>9.2246650481071849E-2</v>
      </c>
      <c r="AC28" s="451">
        <v>2.8240952299868123E-2</v>
      </c>
      <c r="AD28" s="451">
        <v>5.1467197955603798E-3</v>
      </c>
      <c r="AE28" s="451">
        <v>3.7579757514332218E-3</v>
      </c>
      <c r="AF28" s="451">
        <v>1.5384849671282581E-2</v>
      </c>
      <c r="AG28" s="451">
        <v>5.7796591065636385E-3</v>
      </c>
      <c r="AH28" s="451">
        <v>1.2046610757174499E-2</v>
      </c>
      <c r="AI28" s="451">
        <v>1.8795786185411237E-2</v>
      </c>
      <c r="AJ28" s="451">
        <v>1.2144723724516632E-2</v>
      </c>
      <c r="AK28" s="451">
        <v>4.6644615125861974E-3</v>
      </c>
      <c r="AL28" s="451">
        <v>5.6091684135173899E-3</v>
      </c>
      <c r="AM28" s="451">
        <v>3.5576438716400607E-2</v>
      </c>
      <c r="AN28" s="451">
        <v>0</v>
      </c>
      <c r="AO28" s="451">
        <v>4.5640290824178744E-3</v>
      </c>
      <c r="AP28" s="452">
        <v>2.1585467763038133E-2</v>
      </c>
      <c r="AQ28" s="450">
        <v>2.7403246836984709E-4</v>
      </c>
      <c r="AR28" s="451">
        <v>1.5783931066306964E-2</v>
      </c>
      <c r="AS28" s="451">
        <v>0</v>
      </c>
      <c r="AT28" s="451">
        <v>0</v>
      </c>
      <c r="AU28" s="451">
        <v>0</v>
      </c>
      <c r="AV28" s="451">
        <v>0</v>
      </c>
      <c r="AW28" s="451">
        <v>8.9151212477001762E-3</v>
      </c>
      <c r="AX28" s="451">
        <v>2.5764845203721968E-2</v>
      </c>
      <c r="AY28" s="451">
        <v>2.6818633421463487E-4</v>
      </c>
      <c r="AZ28" s="451">
        <v>5.5621177699300252E-3</v>
      </c>
      <c r="BA28" s="451">
        <v>4.3227731584699796E-3</v>
      </c>
      <c r="BB28" s="451">
        <v>6.9815203645594483E-3</v>
      </c>
      <c r="BC28" s="451">
        <v>1.9771325048452467E-2</v>
      </c>
      <c r="BD28" s="451">
        <v>3.2543668222551453E-5</v>
      </c>
      <c r="BE28" s="451">
        <v>2.5805063234916469E-4</v>
      </c>
      <c r="BF28" s="451">
        <v>2.0628428444506244E-4</v>
      </c>
      <c r="BG28" s="451">
        <v>1.2525659748688155E-2</v>
      </c>
      <c r="BH28" s="452">
        <v>2.8107087703317258E-2</v>
      </c>
    </row>
    <row r="29" spans="1:60">
      <c r="A29" s="262" t="s">
        <v>268</v>
      </c>
      <c r="B29" s="245" t="s">
        <v>365</v>
      </c>
      <c r="C29" s="450">
        <v>9.3284070958782068E-4</v>
      </c>
      <c r="D29" s="451">
        <v>9.2626898851426453E-5</v>
      </c>
      <c r="E29" s="451">
        <v>3.0535017121420316E-4</v>
      </c>
      <c r="F29" s="451">
        <v>4.1573393028461782E-3</v>
      </c>
      <c r="G29" s="451">
        <v>2.1386089478323128E-3</v>
      </c>
      <c r="H29" s="451">
        <v>1.4495446942947407E-3</v>
      </c>
      <c r="I29" s="451">
        <v>2.158482894879599E-3</v>
      </c>
      <c r="J29" s="451">
        <v>2.322236691339723E-3</v>
      </c>
      <c r="K29" s="451">
        <v>1.7461255125443046E-3</v>
      </c>
      <c r="L29" s="451">
        <v>9.5277518074180867E-4</v>
      </c>
      <c r="M29" s="451">
        <v>1.4223557719807353E-3</v>
      </c>
      <c r="N29" s="451">
        <v>1.1845239974877986E-3</v>
      </c>
      <c r="O29" s="451">
        <v>9.7612824155920215E-4</v>
      </c>
      <c r="P29" s="451">
        <v>6.9701910772156203E-4</v>
      </c>
      <c r="Q29" s="451">
        <v>4.6548373217809294E-4</v>
      </c>
      <c r="R29" s="451">
        <v>4.9461311871525689E-4</v>
      </c>
      <c r="S29" s="451">
        <v>4.059187222533189E-4</v>
      </c>
      <c r="T29" s="451">
        <v>1.8890901142821458E-3</v>
      </c>
      <c r="U29" s="451">
        <v>5.6306859288503903E-4</v>
      </c>
      <c r="V29" s="451">
        <v>1.8370221191070711E-4</v>
      </c>
      <c r="W29" s="451">
        <v>5.4521172684714896E-4</v>
      </c>
      <c r="X29" s="451">
        <v>1.0400211500099414E-3</v>
      </c>
      <c r="Y29" s="451">
        <v>8.6490198587326752E-4</v>
      </c>
      <c r="Z29" s="451">
        <v>8.6939686505718662E-4</v>
      </c>
      <c r="AA29" s="451">
        <v>8.3296059637912673E-2</v>
      </c>
      <c r="AB29" s="451">
        <v>9.2842370290441515E-3</v>
      </c>
      <c r="AC29" s="451">
        <v>3.2373469462220238E-3</v>
      </c>
      <c r="AD29" s="451">
        <v>1.3151783147002227E-3</v>
      </c>
      <c r="AE29" s="451">
        <v>3.8832004851070473E-4</v>
      </c>
      <c r="AF29" s="451">
        <v>2.2901899600076439E-3</v>
      </c>
      <c r="AG29" s="451">
        <v>3.2336034264674575E-3</v>
      </c>
      <c r="AH29" s="451">
        <v>4.1936222473711897E-3</v>
      </c>
      <c r="AI29" s="451">
        <v>8.4813912492324763E-3</v>
      </c>
      <c r="AJ29" s="451">
        <v>4.7446803915571793E-3</v>
      </c>
      <c r="AK29" s="451">
        <v>2.3322307562930987E-3</v>
      </c>
      <c r="AL29" s="451">
        <v>9.3664344838757796E-4</v>
      </c>
      <c r="AM29" s="451">
        <v>8.6314750313409277E-3</v>
      </c>
      <c r="AN29" s="451">
        <v>0</v>
      </c>
      <c r="AO29" s="451">
        <v>1.7300854428700314E-3</v>
      </c>
      <c r="AP29" s="452">
        <v>2.9120677215787069E-3</v>
      </c>
      <c r="AQ29" s="450">
        <v>2.5433078763737447E-4</v>
      </c>
      <c r="AR29" s="451">
        <v>6.1925380029087757E-3</v>
      </c>
      <c r="AS29" s="451">
        <v>-3.7178200949496208E-4</v>
      </c>
      <c r="AT29" s="451">
        <v>0</v>
      </c>
      <c r="AU29" s="451">
        <v>0</v>
      </c>
      <c r="AV29" s="451">
        <v>0</v>
      </c>
      <c r="AW29" s="451">
        <v>3.4289828476395958E-3</v>
      </c>
      <c r="AX29" s="451">
        <v>4.6635272694804256E-3</v>
      </c>
      <c r="AY29" s="451">
        <v>3.2429916721954312E-4</v>
      </c>
      <c r="AZ29" s="451">
        <v>0</v>
      </c>
      <c r="BA29" s="451">
        <v>7.5920595171102416E-5</v>
      </c>
      <c r="BB29" s="451">
        <v>2.0171813015408273E-3</v>
      </c>
      <c r="BC29" s="451">
        <v>3.3811925674565907E-3</v>
      </c>
      <c r="BD29" s="451">
        <v>1.2859997926653396E-5</v>
      </c>
      <c r="BE29" s="451">
        <v>0</v>
      </c>
      <c r="BF29" s="451">
        <v>2.95208234164955E-6</v>
      </c>
      <c r="BG29" s="451">
        <v>3.6654142798131411E-3</v>
      </c>
      <c r="BH29" s="452">
        <v>4.820505227963694E-3</v>
      </c>
    </row>
    <row r="30" spans="1:60">
      <c r="A30" s="262" t="s">
        <v>269</v>
      </c>
      <c r="B30" s="245" t="s">
        <v>373</v>
      </c>
      <c r="C30" s="450">
        <v>4.6117967665015852E-4</v>
      </c>
      <c r="D30" s="451">
        <v>0</v>
      </c>
      <c r="E30" s="451">
        <v>0</v>
      </c>
      <c r="F30" s="451">
        <v>2.1852680950858118E-3</v>
      </c>
      <c r="G30" s="451">
        <v>7.2579331949639047E-4</v>
      </c>
      <c r="H30" s="451">
        <v>1.6106052158830454E-4</v>
      </c>
      <c r="I30" s="451">
        <v>1.0564003586050947E-3</v>
      </c>
      <c r="J30" s="451">
        <v>2.4949594203588416E-3</v>
      </c>
      <c r="K30" s="451">
        <v>1.2162068246577247E-4</v>
      </c>
      <c r="L30" s="451">
        <v>5.8879365102021881E-5</v>
      </c>
      <c r="M30" s="451">
        <v>2.2422123161519366E-3</v>
      </c>
      <c r="N30" s="451">
        <v>9.2277787718984317E-5</v>
      </c>
      <c r="O30" s="451">
        <v>5.4229346753289011E-5</v>
      </c>
      <c r="P30" s="451">
        <v>8.3015758897174801E-5</v>
      </c>
      <c r="Q30" s="451">
        <v>1.8637894455736392E-4</v>
      </c>
      <c r="R30" s="451">
        <v>2.3166890806335219E-5</v>
      </c>
      <c r="S30" s="451">
        <v>1.2818485965894282E-4</v>
      </c>
      <c r="T30" s="451">
        <v>5.7765565478049084E-4</v>
      </c>
      <c r="U30" s="451">
        <v>1.5582595942632477E-4</v>
      </c>
      <c r="V30" s="451">
        <v>1.7009464065806214E-4</v>
      </c>
      <c r="W30" s="451">
        <v>2.1835108083341028E-3</v>
      </c>
      <c r="X30" s="451">
        <v>2.1630691985500883E-4</v>
      </c>
      <c r="Y30" s="451">
        <v>1.7006499722227171E-3</v>
      </c>
      <c r="Z30" s="451">
        <v>6.0410296873458919E-3</v>
      </c>
      <c r="AA30" s="451">
        <v>1.8210862619808307E-3</v>
      </c>
      <c r="AB30" s="451">
        <v>0</v>
      </c>
      <c r="AC30" s="451">
        <v>1.3966184389079339E-3</v>
      </c>
      <c r="AD30" s="451">
        <v>3.1424765164958751E-3</v>
      </c>
      <c r="AE30" s="451">
        <v>1.2337412184613334E-5</v>
      </c>
      <c r="AF30" s="451">
        <v>5.9686417876647089E-3</v>
      </c>
      <c r="AG30" s="451">
        <v>6.2229959047702538E-3</v>
      </c>
      <c r="AH30" s="451">
        <v>2.9557240481667468E-2</v>
      </c>
      <c r="AI30" s="451">
        <v>4.8431137860099772E-3</v>
      </c>
      <c r="AJ30" s="451">
        <v>3.6293095220346705E-3</v>
      </c>
      <c r="AK30" s="451">
        <v>2.8031619666984358E-5</v>
      </c>
      <c r="AL30" s="451">
        <v>3.4054901633726433E-4</v>
      </c>
      <c r="AM30" s="451">
        <v>1.7188635435663166E-2</v>
      </c>
      <c r="AN30" s="451">
        <v>0</v>
      </c>
      <c r="AO30" s="451">
        <v>1.4355463567372499E-2</v>
      </c>
      <c r="AP30" s="452">
        <v>3.6939238943357574E-3</v>
      </c>
      <c r="AQ30" s="450">
        <v>0</v>
      </c>
      <c r="AR30" s="451">
        <v>1.0711870111293417E-3</v>
      </c>
      <c r="AS30" s="451">
        <v>8.3448140129895685E-3</v>
      </c>
      <c r="AT30" s="451">
        <v>0</v>
      </c>
      <c r="AU30" s="451">
        <v>0</v>
      </c>
      <c r="AV30" s="451">
        <v>0</v>
      </c>
      <c r="AW30" s="451">
        <v>2.2327726745003142E-3</v>
      </c>
      <c r="AX30" s="451">
        <v>4.7863673808214834E-3</v>
      </c>
      <c r="AY30" s="451">
        <v>8.1143557531607475E-5</v>
      </c>
      <c r="AZ30" s="451">
        <v>0</v>
      </c>
      <c r="BA30" s="451">
        <v>1.8996247307442929E-5</v>
      </c>
      <c r="BB30" s="451">
        <v>1.3006656191281679E-3</v>
      </c>
      <c r="BC30" s="451">
        <v>3.4537846473960765E-3</v>
      </c>
      <c r="BD30" s="451">
        <v>3.9367340591796107E-6</v>
      </c>
      <c r="BE30" s="451">
        <v>1.0893646543200647E-3</v>
      </c>
      <c r="BF30" s="451">
        <v>8.4019878238050251E-4</v>
      </c>
      <c r="BG30" s="451">
        <v>1.6774631645584659E-3</v>
      </c>
      <c r="BH30" s="452">
        <v>4.5673131961818311E-3</v>
      </c>
    </row>
    <row r="31" spans="1:60">
      <c r="A31" s="262" t="s">
        <v>270</v>
      </c>
      <c r="B31" s="245" t="s">
        <v>374</v>
      </c>
      <c r="C31" s="450">
        <v>6.9077378612792492E-2</v>
      </c>
      <c r="D31" s="451">
        <v>1.5468692108188218E-2</v>
      </c>
      <c r="E31" s="451">
        <v>6.4079914501952065E-2</v>
      </c>
      <c r="F31" s="451">
        <v>4.3492165014390786E-2</v>
      </c>
      <c r="G31" s="451">
        <v>7.9683214995593027E-2</v>
      </c>
      <c r="H31" s="451">
        <v>7.8176299324784732E-2</v>
      </c>
      <c r="I31" s="451">
        <v>9.1489981327409875E-2</v>
      </c>
      <c r="J31" s="451">
        <v>4.6665737318649633E-2</v>
      </c>
      <c r="K31" s="451">
        <v>1.9702550559455138E-2</v>
      </c>
      <c r="L31" s="451">
        <v>5.5971081310618981E-2</v>
      </c>
      <c r="M31" s="451">
        <v>3.7095648659057887E-2</v>
      </c>
      <c r="N31" s="451">
        <v>2.5230431319712712E-2</v>
      </c>
      <c r="O31" s="451">
        <v>3.571183248193259E-2</v>
      </c>
      <c r="P31" s="451">
        <v>4.4231736141458852E-2</v>
      </c>
      <c r="Q31" s="451">
        <v>4.4962761301425749E-2</v>
      </c>
      <c r="R31" s="451">
        <v>4.0660210054198939E-2</v>
      </c>
      <c r="S31" s="451">
        <v>5.5820233552814298E-2</v>
      </c>
      <c r="T31" s="451">
        <v>4.2796477861737341E-2</v>
      </c>
      <c r="U31" s="451">
        <v>5.2853808406090309E-2</v>
      </c>
      <c r="V31" s="451">
        <v>4.5047864631881179E-2</v>
      </c>
      <c r="W31" s="451">
        <v>4.0675991503931919E-2</v>
      </c>
      <c r="X31" s="451">
        <v>7.6920051651470561E-2</v>
      </c>
      <c r="Y31" s="451">
        <v>5.7636377280828058E-2</v>
      </c>
      <c r="Z31" s="451">
        <v>2.1315748137919949E-2</v>
      </c>
      <c r="AA31" s="451">
        <v>1.9526091586794463E-2</v>
      </c>
      <c r="AB31" s="451">
        <v>1.689371459401133E-2</v>
      </c>
      <c r="AC31" s="451">
        <v>1.4187544415350641E-2</v>
      </c>
      <c r="AD31" s="451">
        <v>6.2092409566603659E-3</v>
      </c>
      <c r="AE31" s="451">
        <v>1.4129421304428422E-3</v>
      </c>
      <c r="AF31" s="451">
        <v>1.0344663272810159E-2</v>
      </c>
      <c r="AG31" s="451">
        <v>1.1874913899986224E-2</v>
      </c>
      <c r="AH31" s="451">
        <v>1.0988767493600829E-2</v>
      </c>
      <c r="AI31" s="451">
        <v>1.9523554861364596E-2</v>
      </c>
      <c r="AJ31" s="451">
        <v>5.1629618844124654E-2</v>
      </c>
      <c r="AK31" s="451">
        <v>3.8083758479564953E-2</v>
      </c>
      <c r="AL31" s="451">
        <v>2.558447994636754E-2</v>
      </c>
      <c r="AM31" s="451">
        <v>8.0120879496721073E-2</v>
      </c>
      <c r="AN31" s="451">
        <v>0.22661790368692683</v>
      </c>
      <c r="AO31" s="451">
        <v>1.1309239505386615E-2</v>
      </c>
      <c r="AP31" s="452">
        <v>3.6065541622008118E-2</v>
      </c>
      <c r="AQ31" s="450">
        <v>9.6819432305025002E-2</v>
      </c>
      <c r="AR31" s="451">
        <v>0.17332617383102331</v>
      </c>
      <c r="AS31" s="451">
        <v>8.3764958885566021E-5</v>
      </c>
      <c r="AT31" s="451">
        <v>2.0386250658812791E-2</v>
      </c>
      <c r="AU31" s="451">
        <v>9.0372557824151087E-2</v>
      </c>
      <c r="AV31" s="451">
        <v>5.3854240267461696E-2</v>
      </c>
      <c r="AW31" s="451">
        <v>0.1171351686587034</v>
      </c>
      <c r="AX31" s="451">
        <v>9.7589585716790411E-2</v>
      </c>
      <c r="AY31" s="451">
        <v>3.9404961914789913E-2</v>
      </c>
      <c r="AZ31" s="451">
        <v>8.8485554426400673E-2</v>
      </c>
      <c r="BA31" s="451">
        <v>7.699546079841034E-2</v>
      </c>
      <c r="BB31" s="451">
        <v>0.10023440829393676</v>
      </c>
      <c r="BC31" s="451">
        <v>9.1833085014901353E-2</v>
      </c>
      <c r="BD31" s="451">
        <v>6.0951141193591523E-3</v>
      </c>
      <c r="BE31" s="451">
        <v>0.17211852062231178</v>
      </c>
      <c r="BF31" s="451">
        <v>0.13400694630999649</v>
      </c>
      <c r="BG31" s="451">
        <v>7.2598521381246423E-2</v>
      </c>
      <c r="BH31" s="452">
        <v>7.3864745350522606E-2</v>
      </c>
    </row>
    <row r="32" spans="1:60">
      <c r="A32" s="262" t="s">
        <v>271</v>
      </c>
      <c r="B32" s="245" t="s">
        <v>18</v>
      </c>
      <c r="C32" s="450">
        <v>7.3631527919712815E-3</v>
      </c>
      <c r="D32" s="451">
        <v>1.0374212671359764E-2</v>
      </c>
      <c r="E32" s="451">
        <v>1.0032934197038103E-2</v>
      </c>
      <c r="F32" s="451">
        <v>5.9268734676473721E-2</v>
      </c>
      <c r="G32" s="451">
        <v>5.864244598552032E-3</v>
      </c>
      <c r="H32" s="451">
        <v>1.865824196246051E-2</v>
      </c>
      <c r="I32" s="451">
        <v>1.012431262598288E-2</v>
      </c>
      <c r="J32" s="451">
        <v>6.9129892252297589E-3</v>
      </c>
      <c r="K32" s="451">
        <v>4.8995760650496906E-3</v>
      </c>
      <c r="L32" s="451">
        <v>3.9698965864242023E-3</v>
      </c>
      <c r="M32" s="451">
        <v>1.0414084754100236E-2</v>
      </c>
      <c r="N32" s="451">
        <v>4.6538881228312089E-3</v>
      </c>
      <c r="O32" s="451">
        <v>7.9753292625170374E-3</v>
      </c>
      <c r="P32" s="451">
        <v>1.2020055354281498E-2</v>
      </c>
      <c r="Q32" s="451">
        <v>8.6031037194190165E-3</v>
      </c>
      <c r="R32" s="451">
        <v>6.8075908634416035E-3</v>
      </c>
      <c r="S32" s="451">
        <v>7.9389156415438592E-3</v>
      </c>
      <c r="T32" s="451">
        <v>5.6516580278523701E-3</v>
      </c>
      <c r="U32" s="451">
        <v>5.9835858957864793E-3</v>
      </c>
      <c r="V32" s="451">
        <v>4.2319546595725862E-3</v>
      </c>
      <c r="W32" s="451">
        <v>9.8235787200488742E-3</v>
      </c>
      <c r="X32" s="451">
        <v>1.8139192410467506E-2</v>
      </c>
      <c r="Y32" s="451">
        <v>1.3393023447913951E-2</v>
      </c>
      <c r="Z32" s="451">
        <v>1.4472900753599048E-2</v>
      </c>
      <c r="AA32" s="451">
        <v>2.562300319488818E-2</v>
      </c>
      <c r="AB32" s="451">
        <v>3.0634610196924737E-2</v>
      </c>
      <c r="AC32" s="451">
        <v>1.7535050118759481E-2</v>
      </c>
      <c r="AD32" s="451">
        <v>4.4964466365973461E-2</v>
      </c>
      <c r="AE32" s="451">
        <v>7.6431193789593455E-2</v>
      </c>
      <c r="AF32" s="451">
        <v>1.9668025617508803E-2</v>
      </c>
      <c r="AG32" s="451">
        <v>7.6819997745745097E-3</v>
      </c>
      <c r="AH32" s="451">
        <v>2.0909843687039246E-2</v>
      </c>
      <c r="AI32" s="451">
        <v>7.9890438557026003E-3</v>
      </c>
      <c r="AJ32" s="451">
        <v>8.296659391095286E-3</v>
      </c>
      <c r="AK32" s="451">
        <v>2.7706452878847338E-2</v>
      </c>
      <c r="AL32" s="451">
        <v>8.8280783465890834E-3</v>
      </c>
      <c r="AM32" s="451">
        <v>7.6354056839711372E-3</v>
      </c>
      <c r="AN32" s="451">
        <v>0</v>
      </c>
      <c r="AO32" s="451">
        <v>3.3434166533991404E-3</v>
      </c>
      <c r="AP32" s="452">
        <v>1.6939019222778493E-2</v>
      </c>
      <c r="AQ32" s="450">
        <v>2.3283804502013155E-5</v>
      </c>
      <c r="AR32" s="451">
        <v>5.0116599150103677E-2</v>
      </c>
      <c r="AS32" s="451">
        <v>0</v>
      </c>
      <c r="AT32" s="451">
        <v>0</v>
      </c>
      <c r="AU32" s="451">
        <v>0</v>
      </c>
      <c r="AV32" s="451">
        <v>0</v>
      </c>
      <c r="AW32" s="451">
        <v>2.8284846850864208E-2</v>
      </c>
      <c r="AX32" s="451">
        <v>3.1575529730179956E-2</v>
      </c>
      <c r="AY32" s="451">
        <v>1.8322215290636969E-2</v>
      </c>
      <c r="AZ32" s="451">
        <v>2.8632442091295748E-3</v>
      </c>
      <c r="BA32" s="451">
        <v>6.482292310003559E-3</v>
      </c>
      <c r="BB32" s="451">
        <v>1.9104915823031608E-2</v>
      </c>
      <c r="BC32" s="451">
        <v>2.4561430350167238E-2</v>
      </c>
      <c r="BD32" s="451">
        <v>1.4747793132498658E-2</v>
      </c>
      <c r="BE32" s="451">
        <v>1.0389353049861326E-2</v>
      </c>
      <c r="BF32" s="451">
        <v>1.1389856633024777E-2</v>
      </c>
      <c r="BG32" s="451">
        <v>2.5418107422619209E-2</v>
      </c>
      <c r="BH32" s="452">
        <v>3.0173231195434986E-2</v>
      </c>
    </row>
    <row r="33" spans="1:60">
      <c r="A33" s="262" t="s">
        <v>272</v>
      </c>
      <c r="B33" s="245" t="s">
        <v>19</v>
      </c>
      <c r="C33" s="450">
        <v>4.1401357335639228E-3</v>
      </c>
      <c r="D33" s="451">
        <v>7.4101519081141163E-4</v>
      </c>
      <c r="E33" s="451">
        <v>1.0032934197038103E-3</v>
      </c>
      <c r="F33" s="451">
        <v>7.5151902782219383E-3</v>
      </c>
      <c r="G33" s="451">
        <v>2.9047241184118359E-3</v>
      </c>
      <c r="H33" s="451">
        <v>3.6672241838567802E-3</v>
      </c>
      <c r="I33" s="451">
        <v>2.5553468133825939E-3</v>
      </c>
      <c r="J33" s="451">
        <v>2.2861961218987258E-3</v>
      </c>
      <c r="K33" s="451">
        <v>6.6891375356174852E-4</v>
      </c>
      <c r="L33" s="451">
        <v>3.2704810979395792E-3</v>
      </c>
      <c r="M33" s="451">
        <v>2.8752178339771432E-3</v>
      </c>
      <c r="N33" s="451">
        <v>1.3711847696037669E-3</v>
      </c>
      <c r="O33" s="451">
        <v>1.0665104861480171E-3</v>
      </c>
      <c r="P33" s="451">
        <v>3.6667904071374757E-3</v>
      </c>
      <c r="Q33" s="451">
        <v>2.5091613132946604E-3</v>
      </c>
      <c r="R33" s="451">
        <v>2.2460300636741996E-3</v>
      </c>
      <c r="S33" s="451">
        <v>2.6534265949401162E-3</v>
      </c>
      <c r="T33" s="451">
        <v>1.3520264784862299E-3</v>
      </c>
      <c r="U33" s="451">
        <v>2.9135526027190975E-3</v>
      </c>
      <c r="V33" s="451">
        <v>2.269062506378549E-3</v>
      </c>
      <c r="W33" s="451">
        <v>1.2049711943511092E-3</v>
      </c>
      <c r="X33" s="451">
        <v>2.742072569879152E-3</v>
      </c>
      <c r="Y33" s="451">
        <v>5.3108869132555137E-3</v>
      </c>
      <c r="Z33" s="451">
        <v>5.7122661669461155E-3</v>
      </c>
      <c r="AA33" s="451">
        <v>1.4749733759318424E-3</v>
      </c>
      <c r="AB33" s="451">
        <v>2.1299793184066181E-3</v>
      </c>
      <c r="AC33" s="451">
        <v>2.5953681196386653E-2</v>
      </c>
      <c r="AD33" s="451">
        <v>1.5480992866050876E-2</v>
      </c>
      <c r="AE33" s="451">
        <v>2.8263469138426072E-2</v>
      </c>
      <c r="AF33" s="451">
        <v>2.4955308873528165E-2</v>
      </c>
      <c r="AG33" s="451">
        <v>1.851995641773848E-2</v>
      </c>
      <c r="AH33" s="451">
        <v>1.6922209538315837E-3</v>
      </c>
      <c r="AI33" s="451">
        <v>8.452529505473828E-3</v>
      </c>
      <c r="AJ33" s="451">
        <v>1.6705134537692359E-2</v>
      </c>
      <c r="AK33" s="451">
        <v>1.7900992319336211E-2</v>
      </c>
      <c r="AL33" s="451">
        <v>7.4546553905915445E-3</v>
      </c>
      <c r="AM33" s="451">
        <v>1.3047706190366206E-2</v>
      </c>
      <c r="AN33" s="451">
        <v>0</v>
      </c>
      <c r="AO33" s="451">
        <v>3.182083532346229E-2</v>
      </c>
      <c r="AP33" s="452">
        <v>1.0788485779201558E-2</v>
      </c>
      <c r="AQ33" s="450">
        <v>0</v>
      </c>
      <c r="AR33" s="451">
        <v>0.22260102528255266</v>
      </c>
      <c r="AS33" s="451">
        <v>1.7689047191593742E-4</v>
      </c>
      <c r="AT33" s="451">
        <v>0</v>
      </c>
      <c r="AU33" s="451">
        <v>3.3443007862582447E-2</v>
      </c>
      <c r="AV33" s="451">
        <v>0</v>
      </c>
      <c r="AW33" s="451">
        <v>0.13154415545983564</v>
      </c>
      <c r="AX33" s="451">
        <v>8.0674300024967741E-2</v>
      </c>
      <c r="AY33" s="451">
        <v>4.4285128008775607E-4</v>
      </c>
      <c r="AZ33" s="451">
        <v>2.6730619040040101E-3</v>
      </c>
      <c r="BA33" s="451">
        <v>2.1509547417305633E-3</v>
      </c>
      <c r="BB33" s="451">
        <v>7.7063353412690966E-2</v>
      </c>
      <c r="BC33" s="451">
        <v>5.8725336714843895E-2</v>
      </c>
      <c r="BD33" s="451">
        <v>2.4145302229634948E-5</v>
      </c>
      <c r="BE33" s="451">
        <v>1.5906866555293055E-3</v>
      </c>
      <c r="BF33" s="451">
        <v>1.2310785830462634E-3</v>
      </c>
      <c r="BG33" s="451">
        <v>0.13911649761309305</v>
      </c>
      <c r="BH33" s="452">
        <v>8.322099177557124E-2</v>
      </c>
    </row>
    <row r="34" spans="1:60">
      <c r="A34" s="262" t="s">
        <v>273</v>
      </c>
      <c r="B34" s="245" t="s">
        <v>412</v>
      </c>
      <c r="C34" s="450">
        <v>3.05426722217855E-2</v>
      </c>
      <c r="D34" s="451">
        <v>3.2419414597999262E-2</v>
      </c>
      <c r="E34" s="451">
        <v>2.2770398481973434E-2</v>
      </c>
      <c r="F34" s="451">
        <v>3.4218100415733928E-2</v>
      </c>
      <c r="G34" s="451">
        <v>3.0526742950784079E-2</v>
      </c>
      <c r="H34" s="451">
        <v>2.0367961345474819E-2</v>
      </c>
      <c r="I34" s="451">
        <v>3.7316628883698889E-2</v>
      </c>
      <c r="J34" s="451">
        <v>2.4770751377871769E-2</v>
      </c>
      <c r="K34" s="451">
        <v>3.4088539856835083E-2</v>
      </c>
      <c r="L34" s="451">
        <v>1.8350735456796819E-2</v>
      </c>
      <c r="M34" s="451">
        <v>4.3757459741230395E-2</v>
      </c>
      <c r="N34" s="451">
        <v>1.8441873765389864E-2</v>
      </c>
      <c r="O34" s="451">
        <v>2.2620868175688622E-2</v>
      </c>
      <c r="P34" s="451">
        <v>2.1071905744220614E-2</v>
      </c>
      <c r="Q34" s="451">
        <v>1.9341683604587333E-2</v>
      </c>
      <c r="R34" s="451">
        <v>1.419319565250127E-2</v>
      </c>
      <c r="S34" s="451">
        <v>2.1065045270619604E-2</v>
      </c>
      <c r="T34" s="451">
        <v>1.6789483544619996E-2</v>
      </c>
      <c r="U34" s="451">
        <v>2.0745149262281933E-2</v>
      </c>
      <c r="V34" s="451">
        <v>2.0640984643855841E-2</v>
      </c>
      <c r="W34" s="451">
        <v>1.4795305851347224E-2</v>
      </c>
      <c r="X34" s="451">
        <v>9.5891697965622497E-2</v>
      </c>
      <c r="Y34" s="451">
        <v>2.8728567086322293E-2</v>
      </c>
      <c r="Z34" s="451">
        <v>3.9574908768123092E-2</v>
      </c>
      <c r="AA34" s="451">
        <v>1.5005324813631524E-2</v>
      </c>
      <c r="AB34" s="451">
        <v>4.3819125977879687E-2</v>
      </c>
      <c r="AC34" s="451">
        <v>2.1456979877782854E-2</v>
      </c>
      <c r="AD34" s="451">
        <v>2.9518352096884234E-2</v>
      </c>
      <c r="AE34" s="451">
        <v>1.0674945892736687E-3</v>
      </c>
      <c r="AF34" s="451">
        <v>7.5904421167014388E-2</v>
      </c>
      <c r="AG34" s="451">
        <v>1.8757905546719432E-2</v>
      </c>
      <c r="AH34" s="451">
        <v>2.3731306169712856E-2</v>
      </c>
      <c r="AI34" s="451">
        <v>1.8702409955603846E-2</v>
      </c>
      <c r="AJ34" s="451">
        <v>1.154941803556786E-2</v>
      </c>
      <c r="AK34" s="451">
        <v>2.8367999102988171E-2</v>
      </c>
      <c r="AL34" s="451">
        <v>1.0559692575657214E-2</v>
      </c>
      <c r="AM34" s="451">
        <v>2.8271226432023861E-2</v>
      </c>
      <c r="AN34" s="451">
        <v>0.13357219767571382</v>
      </c>
      <c r="AO34" s="451">
        <v>6.0685665764474872E-2</v>
      </c>
      <c r="AP34" s="452">
        <v>2.4279098320133499E-2</v>
      </c>
      <c r="AQ34" s="450">
        <v>2.7132796492384405E-2</v>
      </c>
      <c r="AR34" s="451">
        <v>4.5622990798280361E-2</v>
      </c>
      <c r="AS34" s="451">
        <v>9.0221341103393325E-4</v>
      </c>
      <c r="AT34" s="451">
        <v>2.0323475445082804E-3</v>
      </c>
      <c r="AU34" s="451">
        <v>5.6555090544074087E-3</v>
      </c>
      <c r="AV34" s="451">
        <v>3.0744308683888534E-2</v>
      </c>
      <c r="AW34" s="451">
        <v>2.7784455131019504E-2</v>
      </c>
      <c r="AX34" s="451">
        <v>3.8452627311896116E-2</v>
      </c>
      <c r="AY34" s="451">
        <v>6.0964667619484575E-2</v>
      </c>
      <c r="AZ34" s="451">
        <v>7.8522002671800747E-2</v>
      </c>
      <c r="BA34" s="451">
        <v>7.4411713588363432E-2</v>
      </c>
      <c r="BB34" s="451">
        <v>4.7416788390553459E-2</v>
      </c>
      <c r="BC34" s="451">
        <v>4.8503965070123896E-2</v>
      </c>
      <c r="BD34" s="451">
        <v>2.1978523803462487E-2</v>
      </c>
      <c r="BE34" s="451">
        <v>4.4990971355754229E-2</v>
      </c>
      <c r="BF34" s="451">
        <v>3.9708339084371297E-2</v>
      </c>
      <c r="BG34" s="451">
        <v>5.3724571157621637E-2</v>
      </c>
      <c r="BH34" s="452">
        <v>5.2251376154136248E-2</v>
      </c>
    </row>
    <row r="35" spans="1:60">
      <c r="A35" s="262" t="s">
        <v>274</v>
      </c>
      <c r="B35" s="245" t="s">
        <v>331</v>
      </c>
      <c r="C35" s="450">
        <v>3.7261221602075309E-3</v>
      </c>
      <c r="D35" s="451">
        <v>1.4820303816228233E-3</v>
      </c>
      <c r="E35" s="451">
        <v>5.0818992780649521E-3</v>
      </c>
      <c r="F35" s="451">
        <v>3.890843193689372E-3</v>
      </c>
      <c r="G35" s="451">
        <v>4.8530966406211632E-3</v>
      </c>
      <c r="H35" s="451">
        <v>5.9592392987672677E-3</v>
      </c>
      <c r="I35" s="451">
        <v>6.2327621157700587E-3</v>
      </c>
      <c r="J35" s="451">
        <v>1.1522782059956547E-2</v>
      </c>
      <c r="K35" s="451">
        <v>9.3821669330738759E-4</v>
      </c>
      <c r="L35" s="451">
        <v>6.3768136628674608E-3</v>
      </c>
      <c r="M35" s="451">
        <v>5.8839006867728539E-3</v>
      </c>
      <c r="N35" s="451">
        <v>2.811139297355522E-3</v>
      </c>
      <c r="O35" s="451">
        <v>3.6550579711716793E-3</v>
      </c>
      <c r="P35" s="451">
        <v>5.8345981489052101E-3</v>
      </c>
      <c r="Q35" s="451">
        <v>6.6169161610017358E-3</v>
      </c>
      <c r="R35" s="451">
        <v>1.0901180468921037E-2</v>
      </c>
      <c r="S35" s="451">
        <v>6.1015993197656784E-3</v>
      </c>
      <c r="T35" s="451">
        <v>7.0473989883219883E-3</v>
      </c>
      <c r="U35" s="451">
        <v>1.4078024283969896E-2</v>
      </c>
      <c r="V35" s="451">
        <v>1.5509229335202107E-2</v>
      </c>
      <c r="W35" s="451">
        <v>3.6673036349816369E-3</v>
      </c>
      <c r="X35" s="451">
        <v>6.519796453003498E-3</v>
      </c>
      <c r="Y35" s="451">
        <v>8.03138697993179E-3</v>
      </c>
      <c r="Z35" s="451">
        <v>1.0113131180297568E-2</v>
      </c>
      <c r="AA35" s="451">
        <v>4.1432374866879659E-2</v>
      </c>
      <c r="AB35" s="451">
        <v>9.6888768995593913E-3</v>
      </c>
      <c r="AC35" s="451">
        <v>3.8855113433982062E-2</v>
      </c>
      <c r="AD35" s="451">
        <v>5.7742793316239986E-2</v>
      </c>
      <c r="AE35" s="451">
        <v>3.2160549212240808E-3</v>
      </c>
      <c r="AF35" s="451">
        <v>1.2386773882795524E-2</v>
      </c>
      <c r="AG35" s="451">
        <v>0.16985685481346041</v>
      </c>
      <c r="AH35" s="451">
        <v>2.9845295551888074E-2</v>
      </c>
      <c r="AI35" s="451">
        <v>2.9251094341117514E-2</v>
      </c>
      <c r="AJ35" s="451">
        <v>1.179778138034286E-2</v>
      </c>
      <c r="AK35" s="451">
        <v>6.6894657173291475E-2</v>
      </c>
      <c r="AL35" s="451">
        <v>3.6761651507691222E-2</v>
      </c>
      <c r="AM35" s="451">
        <v>1.6253368964945031E-2</v>
      </c>
      <c r="AN35" s="451">
        <v>0</v>
      </c>
      <c r="AO35" s="451">
        <v>7.511542747970068E-2</v>
      </c>
      <c r="AP35" s="452">
        <v>1.9190898475436934E-2</v>
      </c>
      <c r="AQ35" s="450">
        <v>1.1613245260850252E-2</v>
      </c>
      <c r="AR35" s="451">
        <v>3.1385057501308801E-2</v>
      </c>
      <c r="AS35" s="451">
        <v>7.3684362114237163E-5</v>
      </c>
      <c r="AT35" s="451">
        <v>3.5961042748612733E-2</v>
      </c>
      <c r="AU35" s="451">
        <v>6.2354417582440994E-2</v>
      </c>
      <c r="AV35" s="451">
        <v>-1.7802057662812138E-2</v>
      </c>
      <c r="AW35" s="451">
        <v>3.0234477893340089E-2</v>
      </c>
      <c r="AX35" s="451">
        <v>3.4807321400546154E-2</v>
      </c>
      <c r="AY35" s="451">
        <v>1.8643763828787643E-3</v>
      </c>
      <c r="AZ35" s="451">
        <v>1.6582854451430408E-2</v>
      </c>
      <c r="BA35" s="451">
        <v>1.3137160697240836E-2</v>
      </c>
      <c r="BB35" s="451">
        <v>2.3035679590736609E-2</v>
      </c>
      <c r="BC35" s="451">
        <v>2.8750045561294905E-2</v>
      </c>
      <c r="BD35" s="451">
        <v>2.8649713340148257E-2</v>
      </c>
      <c r="BE35" s="451">
        <v>5.3925857205102082E-2</v>
      </c>
      <c r="BF35" s="451">
        <v>4.8123581155424547E-2</v>
      </c>
      <c r="BG35" s="451">
        <v>2.5063841558264975E-3</v>
      </c>
      <c r="BH35" s="452">
        <v>2.0495874438108255E-2</v>
      </c>
    </row>
    <row r="36" spans="1:60">
      <c r="A36" s="262" t="s">
        <v>275</v>
      </c>
      <c r="B36" s="245" t="s">
        <v>20</v>
      </c>
      <c r="C36" s="450">
        <v>0</v>
      </c>
      <c r="D36" s="451">
        <v>0</v>
      </c>
      <c r="E36" s="451">
        <v>0</v>
      </c>
      <c r="F36" s="451">
        <v>0</v>
      </c>
      <c r="G36" s="451">
        <v>0</v>
      </c>
      <c r="H36" s="451">
        <v>0</v>
      </c>
      <c r="I36" s="451">
        <v>0</v>
      </c>
      <c r="J36" s="451">
        <v>0</v>
      </c>
      <c r="K36" s="451">
        <v>0</v>
      </c>
      <c r="L36" s="451">
        <v>0</v>
      </c>
      <c r="M36" s="451">
        <v>0</v>
      </c>
      <c r="N36" s="451">
        <v>0</v>
      </c>
      <c r="O36" s="451">
        <v>0</v>
      </c>
      <c r="P36" s="451">
        <v>0</v>
      </c>
      <c r="Q36" s="451">
        <v>0</v>
      </c>
      <c r="R36" s="451">
        <v>0</v>
      </c>
      <c r="S36" s="451">
        <v>0</v>
      </c>
      <c r="T36" s="451">
        <v>0</v>
      </c>
      <c r="U36" s="451">
        <v>0</v>
      </c>
      <c r="V36" s="451">
        <v>0</v>
      </c>
      <c r="W36" s="451">
        <v>0</v>
      </c>
      <c r="X36" s="451">
        <v>0</v>
      </c>
      <c r="Y36" s="451">
        <v>0</v>
      </c>
      <c r="Z36" s="451">
        <v>0</v>
      </c>
      <c r="AA36" s="451">
        <v>0</v>
      </c>
      <c r="AB36" s="451">
        <v>0</v>
      </c>
      <c r="AC36" s="451">
        <v>0</v>
      </c>
      <c r="AD36" s="451">
        <v>0</v>
      </c>
      <c r="AE36" s="451">
        <v>0</v>
      </c>
      <c r="AF36" s="451">
        <v>0</v>
      </c>
      <c r="AG36" s="451">
        <v>0</v>
      </c>
      <c r="AH36" s="451">
        <v>0</v>
      </c>
      <c r="AI36" s="451">
        <v>0</v>
      </c>
      <c r="AJ36" s="451">
        <v>0</v>
      </c>
      <c r="AK36" s="451">
        <v>0</v>
      </c>
      <c r="AL36" s="451">
        <v>0</v>
      </c>
      <c r="AM36" s="451">
        <v>0</v>
      </c>
      <c r="AN36" s="451">
        <v>0</v>
      </c>
      <c r="AO36" s="451">
        <v>0.24660085973571089</v>
      </c>
      <c r="AP36" s="452">
        <v>1.192728521979707E-3</v>
      </c>
      <c r="AQ36" s="450">
        <v>0</v>
      </c>
      <c r="AR36" s="451">
        <v>2.6196741762610056E-3</v>
      </c>
      <c r="AS36" s="451">
        <v>0.27373140489917003</v>
      </c>
      <c r="AT36" s="451">
        <v>0</v>
      </c>
      <c r="AU36" s="451">
        <v>0</v>
      </c>
      <c r="AV36" s="451">
        <v>0</v>
      </c>
      <c r="AW36" s="451">
        <v>5.4888546115487415E-2</v>
      </c>
      <c r="AX36" s="451">
        <v>3.0441888133205548E-2</v>
      </c>
      <c r="AY36" s="451">
        <v>0</v>
      </c>
      <c r="AZ36" s="451">
        <v>0</v>
      </c>
      <c r="BA36" s="451">
        <v>0</v>
      </c>
      <c r="BB36" s="451">
        <v>3.1777810783356314E-2</v>
      </c>
      <c r="BC36" s="451">
        <v>2.193272587940049E-2</v>
      </c>
      <c r="BD36" s="451">
        <v>0</v>
      </c>
      <c r="BE36" s="451">
        <v>0</v>
      </c>
      <c r="BF36" s="451">
        <v>0</v>
      </c>
      <c r="BG36" s="451">
        <v>5.7781423088836478E-2</v>
      </c>
      <c r="BH36" s="452">
        <v>3.1277250100440024E-2</v>
      </c>
    </row>
    <row r="37" spans="1:60">
      <c r="A37" s="262" t="s">
        <v>276</v>
      </c>
      <c r="B37" s="245" t="s">
        <v>21</v>
      </c>
      <c r="C37" s="450">
        <v>9.4332206587532431E-5</v>
      </c>
      <c r="D37" s="451">
        <v>9.2626898851426453E-5</v>
      </c>
      <c r="E37" s="451">
        <v>0</v>
      </c>
      <c r="F37" s="451">
        <v>3.1979533098816759E-4</v>
      </c>
      <c r="G37" s="451">
        <v>2.9879525546218919E-4</v>
      </c>
      <c r="H37" s="451">
        <v>2.4778541782816082E-5</v>
      </c>
      <c r="I37" s="451">
        <v>9.9929763651833282E-5</v>
      </c>
      <c r="J37" s="451">
        <v>3.2912520017816283E-4</v>
      </c>
      <c r="K37" s="451">
        <v>0</v>
      </c>
      <c r="L37" s="451">
        <v>1.2667984612859252E-4</v>
      </c>
      <c r="M37" s="451">
        <v>3.6607548018807127E-4</v>
      </c>
      <c r="N37" s="451">
        <v>5.8243774757990101E-5</v>
      </c>
      <c r="O37" s="451">
        <v>2.1691738701315604E-5</v>
      </c>
      <c r="P37" s="451">
        <v>3.5085905647107838E-4</v>
      </c>
      <c r="Q37" s="451">
        <v>3.2454045072177794E-4</v>
      </c>
      <c r="R37" s="451">
        <v>5.258884213038094E-4</v>
      </c>
      <c r="S37" s="451">
        <v>2.5636971931788564E-4</v>
      </c>
      <c r="T37" s="451">
        <v>7.4314619371760443E-4</v>
      </c>
      <c r="U37" s="451">
        <v>9.4805037499713554E-4</v>
      </c>
      <c r="V37" s="451">
        <v>2.0989678657204868E-3</v>
      </c>
      <c r="W37" s="451">
        <v>3.205560804427048E-4</v>
      </c>
      <c r="X37" s="451">
        <v>4.5883286029850352E-5</v>
      </c>
      <c r="Y37" s="451">
        <v>1.7384421938276663E-4</v>
      </c>
      <c r="Z37" s="451">
        <v>5.2967456064408427E-4</v>
      </c>
      <c r="AA37" s="451">
        <v>9.5846645367412143E-5</v>
      </c>
      <c r="AB37" s="451">
        <v>1.5735994964481611E-4</v>
      </c>
      <c r="AC37" s="451">
        <v>2.3421767300919321E-4</v>
      </c>
      <c r="AD37" s="451">
        <v>2.1947995161232696E-4</v>
      </c>
      <c r="AE37" s="451">
        <v>9.2530591384600011E-7</v>
      </c>
      <c r="AF37" s="451">
        <v>1.2585728609051015E-3</v>
      </c>
      <c r="AG37" s="451">
        <v>4.0601635587170781E-3</v>
      </c>
      <c r="AH37" s="451">
        <v>1.099697419075811E-4</v>
      </c>
      <c r="AI37" s="451">
        <v>2.8295827214360698E-6</v>
      </c>
      <c r="AJ37" s="451">
        <v>9.1960621347264907E-5</v>
      </c>
      <c r="AK37" s="451">
        <v>0</v>
      </c>
      <c r="AL37" s="451">
        <v>4.2608723080188332E-4</v>
      </c>
      <c r="AM37" s="451">
        <v>4.4462103551521362E-4</v>
      </c>
      <c r="AN37" s="451">
        <v>0</v>
      </c>
      <c r="AO37" s="451">
        <v>1.645173273894815E-4</v>
      </c>
      <c r="AP37" s="452">
        <v>4.0617505179604634E-4</v>
      </c>
      <c r="AQ37" s="450">
        <v>0</v>
      </c>
      <c r="AR37" s="451">
        <v>3.1726768564274997E-2</v>
      </c>
      <c r="AS37" s="451">
        <v>0.18026003139385852</v>
      </c>
      <c r="AT37" s="451">
        <v>9.840145533870498E-2</v>
      </c>
      <c r="AU37" s="451">
        <v>0.18325580478679518</v>
      </c>
      <c r="AV37" s="451">
        <v>0</v>
      </c>
      <c r="AW37" s="451">
        <v>8.8824892448562093E-2</v>
      </c>
      <c r="AX37" s="451">
        <v>4.7780131540099212E-2</v>
      </c>
      <c r="AY37" s="451">
        <v>1.0272499320594619E-2</v>
      </c>
      <c r="AZ37" s="451">
        <v>5.833938898343354E-3</v>
      </c>
      <c r="BA37" s="451">
        <v>6.8730354580088596E-3</v>
      </c>
      <c r="BB37" s="451">
        <v>5.4319192973477454E-2</v>
      </c>
      <c r="BC37" s="451">
        <v>3.6345718655741557E-2</v>
      </c>
      <c r="BD37" s="451">
        <v>1.9327789536948217E-2</v>
      </c>
      <c r="BE37" s="451">
        <v>1.3963745293703846E-2</v>
      </c>
      <c r="BF37" s="451">
        <v>1.5195090771411046E-2</v>
      </c>
      <c r="BG37" s="451">
        <v>8.6334236187069924E-2</v>
      </c>
      <c r="BH37" s="452">
        <v>4.5357026946470216E-2</v>
      </c>
    </row>
    <row r="38" spans="1:60">
      <c r="A38" s="262" t="s">
        <v>277</v>
      </c>
      <c r="B38" s="245" t="s">
        <v>375</v>
      </c>
      <c r="C38" s="450">
        <v>1.0586169850378638E-3</v>
      </c>
      <c r="D38" s="451">
        <v>0</v>
      </c>
      <c r="E38" s="451">
        <v>0</v>
      </c>
      <c r="F38" s="451">
        <v>0</v>
      </c>
      <c r="G38" s="451">
        <v>0</v>
      </c>
      <c r="H38" s="451">
        <v>0</v>
      </c>
      <c r="I38" s="451">
        <v>2.8551361043380937E-6</v>
      </c>
      <c r="J38" s="451">
        <v>1.2240193395055642E-5</v>
      </c>
      <c r="K38" s="451">
        <v>0</v>
      </c>
      <c r="L38" s="451">
        <v>1.7842231849097541E-6</v>
      </c>
      <c r="M38" s="451">
        <v>0</v>
      </c>
      <c r="N38" s="451">
        <v>2.4560627909995823E-6</v>
      </c>
      <c r="O38" s="451">
        <v>0</v>
      </c>
      <c r="P38" s="451">
        <v>0</v>
      </c>
      <c r="Q38" s="451">
        <v>0</v>
      </c>
      <c r="R38" s="451">
        <v>0</v>
      </c>
      <c r="S38" s="451">
        <v>0</v>
      </c>
      <c r="T38" s="451">
        <v>0</v>
      </c>
      <c r="U38" s="451">
        <v>0</v>
      </c>
      <c r="V38" s="451">
        <v>0</v>
      </c>
      <c r="W38" s="451">
        <v>0</v>
      </c>
      <c r="X38" s="451">
        <v>6.5547551471214793E-6</v>
      </c>
      <c r="Y38" s="451">
        <v>0</v>
      </c>
      <c r="Z38" s="451">
        <v>4.5661600055524502E-6</v>
      </c>
      <c r="AA38" s="451">
        <v>2.7156549520766771E-4</v>
      </c>
      <c r="AB38" s="451">
        <v>0</v>
      </c>
      <c r="AC38" s="451">
        <v>2.7800317271120856E-5</v>
      </c>
      <c r="AD38" s="451">
        <v>1.5993112753146305E-4</v>
      </c>
      <c r="AE38" s="451">
        <v>6.168706092306667E-6</v>
      </c>
      <c r="AF38" s="451">
        <v>1.8181023256088138E-3</v>
      </c>
      <c r="AG38" s="451">
        <v>7.6519430424927049E-4</v>
      </c>
      <c r="AH38" s="451">
        <v>2.626143090330295E-5</v>
      </c>
      <c r="AI38" s="451">
        <v>2.4900327948637416E-5</v>
      </c>
      <c r="AJ38" s="451">
        <v>1.5854847125917081E-2</v>
      </c>
      <c r="AK38" s="451">
        <v>1.1212647866793743E-5</v>
      </c>
      <c r="AL38" s="451">
        <v>3.2611444264635988E-5</v>
      </c>
      <c r="AM38" s="451">
        <v>8.0648260003234374E-5</v>
      </c>
      <c r="AN38" s="451">
        <v>0</v>
      </c>
      <c r="AO38" s="451">
        <v>2.4412248580374676E-3</v>
      </c>
      <c r="AP38" s="452">
        <v>1.3140625380211575E-3</v>
      </c>
      <c r="AQ38" s="450">
        <v>3.5434368328294483E-2</v>
      </c>
      <c r="AR38" s="451">
        <v>4.605647758626856E-2</v>
      </c>
      <c r="AS38" s="451">
        <v>0.53675385582826507</v>
      </c>
      <c r="AT38" s="451">
        <v>0</v>
      </c>
      <c r="AU38" s="451">
        <v>0</v>
      </c>
      <c r="AV38" s="451">
        <v>0</v>
      </c>
      <c r="AW38" s="451">
        <v>0.13164999404540878</v>
      </c>
      <c r="AX38" s="451">
        <v>7.1509383440573393E-2</v>
      </c>
      <c r="AY38" s="451">
        <v>1.375314534434025E-6</v>
      </c>
      <c r="AZ38" s="451">
        <v>7.2297862147423903E-4</v>
      </c>
      <c r="BA38" s="451">
        <v>5.5404648079064058E-4</v>
      </c>
      <c r="BB38" s="451">
        <v>7.6452253137748713E-2</v>
      </c>
      <c r="BC38" s="451">
        <v>5.1675841174000946E-2</v>
      </c>
      <c r="BD38" s="451">
        <v>4.2516727839139799E-5</v>
      </c>
      <c r="BE38" s="451">
        <v>0</v>
      </c>
      <c r="BF38" s="451">
        <v>9.759945700963819E-6</v>
      </c>
      <c r="BG38" s="451">
        <v>0.13900473575468908</v>
      </c>
      <c r="BH38" s="452">
        <v>7.3688378516543168E-2</v>
      </c>
    </row>
    <row r="39" spans="1:60">
      <c r="A39" s="262" t="s">
        <v>282</v>
      </c>
      <c r="B39" s="245" t="s">
        <v>413</v>
      </c>
      <c r="C39" s="450">
        <v>2.5155255090008645E-4</v>
      </c>
      <c r="D39" s="451">
        <v>9.2626898851426453E-5</v>
      </c>
      <c r="E39" s="451">
        <v>9.2913694955178965E-3</v>
      </c>
      <c r="F39" s="451">
        <v>2.3451657605798957E-3</v>
      </c>
      <c r="G39" s="451">
        <v>7.8007273441599225E-4</v>
      </c>
      <c r="H39" s="451">
        <v>5.203493774391377E-4</v>
      </c>
      <c r="I39" s="451">
        <v>9.5647059495326142E-4</v>
      </c>
      <c r="J39" s="451">
        <v>1.6415459364257955E-3</v>
      </c>
      <c r="K39" s="451">
        <v>3.2142608937382722E-4</v>
      </c>
      <c r="L39" s="451">
        <v>4.7817181355581408E-4</v>
      </c>
      <c r="M39" s="451">
        <v>8.7705583795058746E-4</v>
      </c>
      <c r="N39" s="451">
        <v>6.6313695356988727E-4</v>
      </c>
      <c r="O39" s="451">
        <v>3.5068310900460229E-4</v>
      </c>
      <c r="P39" s="451">
        <v>8.6618329566297487E-4</v>
      </c>
      <c r="Q39" s="451">
        <v>1.3584336008782992E-3</v>
      </c>
      <c r="R39" s="451">
        <v>1.2162617673325989E-3</v>
      </c>
      <c r="S39" s="451">
        <v>1.5125813439755252E-3</v>
      </c>
      <c r="T39" s="451">
        <v>6.1512521076625244E-4</v>
      </c>
      <c r="U39" s="451">
        <v>6.9074112266711185E-4</v>
      </c>
      <c r="V39" s="451">
        <v>9.1851105955353561E-4</v>
      </c>
      <c r="W39" s="451">
        <v>4.4398349091787369E-4</v>
      </c>
      <c r="X39" s="451">
        <v>8.7396735294953062E-4</v>
      </c>
      <c r="Y39" s="451">
        <v>9.750393174076912E-4</v>
      </c>
      <c r="Z39" s="451">
        <v>1.6091147859566837E-3</v>
      </c>
      <c r="AA39" s="451">
        <v>8.4291799787007456E-3</v>
      </c>
      <c r="AB39" s="451">
        <v>1.9388993795521985E-3</v>
      </c>
      <c r="AC39" s="451">
        <v>6.3593225757688958E-4</v>
      </c>
      <c r="AD39" s="451">
        <v>3.040392818071537E-3</v>
      </c>
      <c r="AE39" s="451">
        <v>3.0473408095994938E-4</v>
      </c>
      <c r="AF39" s="451">
        <v>1.6884133188644942E-3</v>
      </c>
      <c r="AG39" s="451">
        <v>1.3700860373955842E-3</v>
      </c>
      <c r="AH39" s="451">
        <v>2.4620091471846516E-6</v>
      </c>
      <c r="AI39" s="451">
        <v>2.0746500513569265E-3</v>
      </c>
      <c r="AJ39" s="451">
        <v>1.0115668348199139E-3</v>
      </c>
      <c r="AK39" s="451">
        <v>0</v>
      </c>
      <c r="AL39" s="451">
        <v>1.8353293141064812E-3</v>
      </c>
      <c r="AM39" s="451">
        <v>2.5731439605220434E-3</v>
      </c>
      <c r="AN39" s="451">
        <v>0</v>
      </c>
      <c r="AO39" s="451">
        <v>4.8187655893435228E-3</v>
      </c>
      <c r="AP39" s="452">
        <v>1.2033808631384127E-3</v>
      </c>
      <c r="AQ39" s="450">
        <v>0</v>
      </c>
      <c r="AR39" s="451">
        <v>1.1809361738003208E-2</v>
      </c>
      <c r="AS39" s="451">
        <v>0</v>
      </c>
      <c r="AT39" s="451">
        <v>0</v>
      </c>
      <c r="AU39" s="451">
        <v>0</v>
      </c>
      <c r="AV39" s="451">
        <v>0</v>
      </c>
      <c r="AW39" s="451">
        <v>6.6648336922244837E-3</v>
      </c>
      <c r="AX39" s="451">
        <v>4.7266836252807497E-3</v>
      </c>
      <c r="AY39" s="451">
        <v>3.0394451210991952E-4</v>
      </c>
      <c r="AZ39" s="451">
        <v>0</v>
      </c>
      <c r="BA39" s="451">
        <v>7.1155434829574358E-5</v>
      </c>
      <c r="BB39" s="451">
        <v>3.8885759143037807E-3</v>
      </c>
      <c r="BC39" s="451">
        <v>3.4253633991380926E-3</v>
      </c>
      <c r="BD39" s="451">
        <v>1.6190474940719346E-3</v>
      </c>
      <c r="BE39" s="451">
        <v>4.5072843783654101E-4</v>
      </c>
      <c r="BF39" s="451">
        <v>7.1892242005926698E-4</v>
      </c>
      <c r="BG39" s="451">
        <v>6.4822863863358482E-3</v>
      </c>
      <c r="BH39" s="452">
        <v>4.5784532348875622E-3</v>
      </c>
    </row>
    <row r="40" spans="1:60">
      <c r="A40" s="262" t="s">
        <v>332</v>
      </c>
      <c r="B40" s="245" t="s">
        <v>22</v>
      </c>
      <c r="C40" s="450">
        <v>3.4106333359536722E-2</v>
      </c>
      <c r="D40" s="451">
        <v>2.5379770285290849E-2</v>
      </c>
      <c r="E40" s="451">
        <v>2.2857641388034637E-2</v>
      </c>
      <c r="F40" s="451">
        <v>0.15147638844472872</v>
      </c>
      <c r="G40" s="451">
        <v>3.8241140177881397E-2</v>
      </c>
      <c r="H40" s="451">
        <v>3.0539552747320821E-2</v>
      </c>
      <c r="I40" s="451">
        <v>2.5402145920296021E-2</v>
      </c>
      <c r="J40" s="451">
        <v>5.3248921332957062E-2</v>
      </c>
      <c r="K40" s="451">
        <v>1.0476753075265828E-2</v>
      </c>
      <c r="L40" s="451">
        <v>3.8626647730111263E-2</v>
      </c>
      <c r="M40" s="451">
        <v>6.0688450699928689E-2</v>
      </c>
      <c r="N40" s="451">
        <v>1.288415453547081E-2</v>
      </c>
      <c r="O40" s="451">
        <v>1.6333879242090649E-2</v>
      </c>
      <c r="P40" s="451">
        <v>3.2321324242324569E-2</v>
      </c>
      <c r="Q40" s="451">
        <v>3.6518218773645091E-2</v>
      </c>
      <c r="R40" s="451">
        <v>3.9030419285973256E-2</v>
      </c>
      <c r="S40" s="451">
        <v>3.6784781893461294E-2</v>
      </c>
      <c r="T40" s="451">
        <v>4.4479485418097799E-2</v>
      </c>
      <c r="U40" s="451">
        <v>3.6663622167879557E-2</v>
      </c>
      <c r="V40" s="451">
        <v>3.8480510556073398E-2</v>
      </c>
      <c r="W40" s="451">
        <v>3.0975840194358215E-2</v>
      </c>
      <c r="X40" s="451">
        <v>4.6162955582794207E-2</v>
      </c>
      <c r="Y40" s="451">
        <v>0.10016828336391803</v>
      </c>
      <c r="Z40" s="451">
        <v>4.7298111801514504E-2</v>
      </c>
      <c r="AA40" s="451">
        <v>0.14626198083067093</v>
      </c>
      <c r="AB40" s="451">
        <v>7.0918757305997657E-2</v>
      </c>
      <c r="AC40" s="451">
        <v>0.1064428972795652</v>
      </c>
      <c r="AD40" s="451">
        <v>0.11807766187497129</v>
      </c>
      <c r="AE40" s="451">
        <v>2.6587123257841735E-2</v>
      </c>
      <c r="AF40" s="451">
        <v>7.2324218586890893E-2</v>
      </c>
      <c r="AG40" s="451">
        <v>0.15622737917819884</v>
      </c>
      <c r="AH40" s="451">
        <v>9.5070483218535312E-2</v>
      </c>
      <c r="AI40" s="451">
        <v>6.8218975747646501E-2</v>
      </c>
      <c r="AJ40" s="451">
        <v>4.7485469176820075E-2</v>
      </c>
      <c r="AK40" s="451">
        <v>7.7759712956214616E-2</v>
      </c>
      <c r="AL40" s="451">
        <v>0.13858046125412923</v>
      </c>
      <c r="AM40" s="451">
        <v>4.0730326997026146E-2</v>
      </c>
      <c r="AN40" s="451">
        <v>0</v>
      </c>
      <c r="AO40" s="451">
        <v>4.747651647826779E-2</v>
      </c>
      <c r="AP40" s="452">
        <v>5.9997681639871195E-2</v>
      </c>
      <c r="AQ40" s="450">
        <v>3.8047527618174266E-2</v>
      </c>
      <c r="AR40" s="451">
        <v>1.6687581740348217E-2</v>
      </c>
      <c r="AS40" s="451">
        <v>0</v>
      </c>
      <c r="AT40" s="451">
        <v>5.9911094603554904E-3</v>
      </c>
      <c r="AU40" s="451">
        <v>1.7452845012685278E-2</v>
      </c>
      <c r="AV40" s="451">
        <v>0</v>
      </c>
      <c r="AW40" s="451">
        <v>1.3696215441652945E-2</v>
      </c>
      <c r="AX40" s="451">
        <v>6.5701671859661387E-2</v>
      </c>
      <c r="AY40" s="451">
        <v>2.424954587114073E-2</v>
      </c>
      <c r="AZ40" s="451">
        <v>6.8637147043459686E-3</v>
      </c>
      <c r="BA40" s="451">
        <v>1.0933853585812133E-2</v>
      </c>
      <c r="BB40" s="451">
        <v>1.2533127361170918E-2</v>
      </c>
      <c r="BC40" s="451">
        <v>5.0392889108083094E-2</v>
      </c>
      <c r="BD40" s="451">
        <v>4.7601938447850739E-2</v>
      </c>
      <c r="BE40" s="451">
        <v>5.8475368050579173E-2</v>
      </c>
      <c r="BF40" s="451">
        <v>5.5979313252867605E-2</v>
      </c>
      <c r="BG40" s="451">
        <v>-2.3018653778869573E-2</v>
      </c>
      <c r="BH40" s="452">
        <v>4.801277110464932E-2</v>
      </c>
    </row>
    <row r="41" spans="1:60">
      <c r="A41" s="262" t="s">
        <v>437</v>
      </c>
      <c r="B41" s="245" t="s">
        <v>436</v>
      </c>
      <c r="C41" s="450">
        <v>1.9914576946256847E-4</v>
      </c>
      <c r="D41" s="451">
        <v>9.2626898851426453E-5</v>
      </c>
      <c r="E41" s="451">
        <v>8.942397871273092E-4</v>
      </c>
      <c r="F41" s="451">
        <v>1.5989766549408379E-4</v>
      </c>
      <c r="G41" s="451">
        <v>1.9643978732808288E-4</v>
      </c>
      <c r="H41" s="451">
        <v>1.2389270891408042E-4</v>
      </c>
      <c r="I41" s="451">
        <v>7.7088674817128532E-5</v>
      </c>
      <c r="J41" s="451">
        <v>1.0812170832299151E-4</v>
      </c>
      <c r="K41" s="451">
        <v>3.4748766418792133E-5</v>
      </c>
      <c r="L41" s="451">
        <v>8.5642712875668196E-5</v>
      </c>
      <c r="M41" s="451">
        <v>6.1012580031345211E-5</v>
      </c>
      <c r="N41" s="451">
        <v>6.7366293695988541E-5</v>
      </c>
      <c r="O41" s="451">
        <v>8.315166502170981E-5</v>
      </c>
      <c r="P41" s="451">
        <v>1.002454447060224E-4</v>
      </c>
      <c r="Q41" s="451">
        <v>9.9216652077800685E-5</v>
      </c>
      <c r="R41" s="451">
        <v>1.8765181553131527E-4</v>
      </c>
      <c r="S41" s="451">
        <v>1.7945880352251994E-4</v>
      </c>
      <c r="T41" s="451">
        <v>1.2802098295135202E-4</v>
      </c>
      <c r="U41" s="451">
        <v>1.3749349361146302E-4</v>
      </c>
      <c r="V41" s="451">
        <v>1.1226246283432102E-4</v>
      </c>
      <c r="W41" s="451">
        <v>1.5450625483942005E-4</v>
      </c>
      <c r="X41" s="451">
        <v>1.1143083750106514E-4</v>
      </c>
      <c r="Y41" s="451">
        <v>2.537477736332308E-4</v>
      </c>
      <c r="Z41" s="451">
        <v>7.1232096086618234E-5</v>
      </c>
      <c r="AA41" s="451">
        <v>2.8221512247071352E-4</v>
      </c>
      <c r="AB41" s="451">
        <v>5.0579983814405178E-5</v>
      </c>
      <c r="AC41" s="451">
        <v>8.009966413741697E-4</v>
      </c>
      <c r="AD41" s="451">
        <v>2.0246600187493727E-4</v>
      </c>
      <c r="AE41" s="451">
        <v>5.0891825261530001E-4</v>
      </c>
      <c r="AF41" s="451">
        <v>7.7567780927757823E-4</v>
      </c>
      <c r="AG41" s="451">
        <v>6.3757842928527592E-3</v>
      </c>
      <c r="AH41" s="451">
        <v>4.6285771967071446E-4</v>
      </c>
      <c r="AI41" s="451">
        <v>2.909376954180567E-3</v>
      </c>
      <c r="AJ41" s="451">
        <v>1.2254449465896891E-2</v>
      </c>
      <c r="AK41" s="451">
        <v>2.5676963614957673E-3</v>
      </c>
      <c r="AL41" s="451">
        <v>1.0649507700845064E-3</v>
      </c>
      <c r="AM41" s="451">
        <v>1.6852952887482165E-2</v>
      </c>
      <c r="AN41" s="451">
        <v>0</v>
      </c>
      <c r="AO41" s="451">
        <v>1.6664013161386191E-3</v>
      </c>
      <c r="AP41" s="452">
        <v>2.4871034800762206E-3</v>
      </c>
      <c r="AQ41" s="450">
        <v>0.67013296843432535</v>
      </c>
      <c r="AR41" s="451">
        <v>0.15674397651271663</v>
      </c>
      <c r="AS41" s="451">
        <v>0</v>
      </c>
      <c r="AT41" s="451">
        <v>0</v>
      </c>
      <c r="AU41" s="451">
        <v>0</v>
      </c>
      <c r="AV41" s="451">
        <v>0</v>
      </c>
      <c r="AW41" s="451">
        <v>0.10598348140666598</v>
      </c>
      <c r="AX41" s="451">
        <v>5.8958956413170678E-2</v>
      </c>
      <c r="AY41" s="451">
        <v>1.0297530045121319E-2</v>
      </c>
      <c r="AZ41" s="451">
        <v>5.8751786952770807E-2</v>
      </c>
      <c r="BA41" s="451">
        <v>4.7408322661627963E-2</v>
      </c>
      <c r="BB41" s="451">
        <v>8.1320503670912619E-2</v>
      </c>
      <c r="BC41" s="451">
        <v>5.573030593340806E-2</v>
      </c>
      <c r="BD41" s="451">
        <v>1.5779479904940996E-2</v>
      </c>
      <c r="BE41" s="451">
        <v>5.2218265793402475E-2</v>
      </c>
      <c r="BF41" s="451">
        <v>4.3853544664674476E-2</v>
      </c>
      <c r="BG41" s="451">
        <v>0.11197951548596861</v>
      </c>
      <c r="BH41" s="452">
        <v>6.0790446836706438E-2</v>
      </c>
    </row>
    <row r="42" spans="1:60">
      <c r="A42" s="262" t="s">
        <v>438</v>
      </c>
      <c r="B42" s="245" t="s">
        <v>376</v>
      </c>
      <c r="C42" s="450">
        <v>8.3326782485653643E-4</v>
      </c>
      <c r="D42" s="451">
        <v>2.0377917747313821E-3</v>
      </c>
      <c r="E42" s="451">
        <v>1.1777792318262122E-3</v>
      </c>
      <c r="F42" s="451">
        <v>7.4618910563905769E-4</v>
      </c>
      <c r="G42" s="451">
        <v>7.6404738334449082E-4</v>
      </c>
      <c r="H42" s="451">
        <v>1.0035309422040512E-3</v>
      </c>
      <c r="I42" s="451">
        <v>6.8237752893680437E-4</v>
      </c>
      <c r="J42" s="451">
        <v>5.9432939040436844E-4</v>
      </c>
      <c r="K42" s="451">
        <v>6.0810341232886235E-5</v>
      </c>
      <c r="L42" s="451">
        <v>1.7485387212115588E-4</v>
      </c>
      <c r="M42" s="451">
        <v>1.1973718831151498E-3</v>
      </c>
      <c r="N42" s="451">
        <v>1.6981919869197114E-4</v>
      </c>
      <c r="O42" s="451">
        <v>2.7476202354999763E-4</v>
      </c>
      <c r="P42" s="451">
        <v>4.1664512955940562E-4</v>
      </c>
      <c r="Q42" s="451">
        <v>6.1662685637137811E-4</v>
      </c>
      <c r="R42" s="451">
        <v>8.710750943182042E-4</v>
      </c>
      <c r="S42" s="451">
        <v>1.2647572819682357E-3</v>
      </c>
      <c r="T42" s="451">
        <v>1.077249734590645E-3</v>
      </c>
      <c r="U42" s="451">
        <v>9.5394295329476967E-4</v>
      </c>
      <c r="V42" s="451">
        <v>7.9944481109289213E-4</v>
      </c>
      <c r="W42" s="451">
        <v>7.6276363739690703E-4</v>
      </c>
      <c r="X42" s="451">
        <v>1.2169995389822213E-3</v>
      </c>
      <c r="Y42" s="451">
        <v>8.5842331931241915E-4</v>
      </c>
      <c r="Z42" s="451">
        <v>4.7488064057745487E-5</v>
      </c>
      <c r="AA42" s="451">
        <v>9.9041533546325887E-4</v>
      </c>
      <c r="AB42" s="451">
        <v>3.2314989659203309E-3</v>
      </c>
      <c r="AC42" s="451">
        <v>2.1256817593430784E-3</v>
      </c>
      <c r="AD42" s="451">
        <v>3.5610196800356614E-3</v>
      </c>
      <c r="AE42" s="451">
        <v>3.0781843400610272E-4</v>
      </c>
      <c r="AF42" s="451">
        <v>2.0396543787970264E-3</v>
      </c>
      <c r="AG42" s="451">
        <v>2.2029079888289146E-3</v>
      </c>
      <c r="AH42" s="451">
        <v>2.9494869583272126E-3</v>
      </c>
      <c r="AI42" s="451">
        <v>3.6077179698309888E-3</v>
      </c>
      <c r="AJ42" s="451">
        <v>2.2990155336816225E-3</v>
      </c>
      <c r="AK42" s="451">
        <v>4.7934069630543256E-3</v>
      </c>
      <c r="AL42" s="451">
        <v>1.5370147911611225E-3</v>
      </c>
      <c r="AM42" s="451">
        <v>1.8342201123248698E-3</v>
      </c>
      <c r="AN42" s="451">
        <v>0</v>
      </c>
      <c r="AO42" s="451">
        <v>2.1758743299899166E-4</v>
      </c>
      <c r="AP42" s="452">
        <v>1.3826482141080531E-3</v>
      </c>
      <c r="AQ42" s="450">
        <v>0</v>
      </c>
      <c r="AR42" s="451">
        <v>0</v>
      </c>
      <c r="AS42" s="451">
        <v>0</v>
      </c>
      <c r="AT42" s="451">
        <v>0</v>
      </c>
      <c r="AU42" s="451">
        <v>0</v>
      </c>
      <c r="AV42" s="451">
        <v>0</v>
      </c>
      <c r="AW42" s="451">
        <v>0</v>
      </c>
      <c r="AX42" s="451">
        <v>1.3457200401662431E-3</v>
      </c>
      <c r="AY42" s="451">
        <v>0</v>
      </c>
      <c r="AZ42" s="451">
        <v>0</v>
      </c>
      <c r="BA42" s="451">
        <v>0</v>
      </c>
      <c r="BB42" s="451">
        <v>0</v>
      </c>
      <c r="BC42" s="451">
        <v>9.695623550757083E-4</v>
      </c>
      <c r="BD42" s="451">
        <v>0</v>
      </c>
      <c r="BE42" s="451">
        <v>0</v>
      </c>
      <c r="BF42" s="451">
        <v>0</v>
      </c>
      <c r="BG42" s="451">
        <v>0</v>
      </c>
      <c r="BH42" s="452">
        <v>1.3826482141080531E-3</v>
      </c>
    </row>
    <row r="43" spans="1:60">
      <c r="A43" s="262" t="s">
        <v>439</v>
      </c>
      <c r="B43" s="245" t="s">
        <v>377</v>
      </c>
      <c r="C43" s="450">
        <v>3.5374577470324662E-3</v>
      </c>
      <c r="D43" s="451">
        <v>2.6861800666913671E-3</v>
      </c>
      <c r="E43" s="451">
        <v>7.1975397500490743E-3</v>
      </c>
      <c r="F43" s="451">
        <v>1.4124293785310734E-2</v>
      </c>
      <c r="G43" s="451">
        <v>4.4018020765753309E-3</v>
      </c>
      <c r="H43" s="451">
        <v>2.4902434491730161E-3</v>
      </c>
      <c r="I43" s="451">
        <v>2.6267252159910461E-3</v>
      </c>
      <c r="J43" s="451">
        <v>1.6163855388915144E-3</v>
      </c>
      <c r="K43" s="451">
        <v>6.2547779553825836E-4</v>
      </c>
      <c r="L43" s="451">
        <v>2.212436749288095E-3</v>
      </c>
      <c r="M43" s="451">
        <v>7.706651515209292E-3</v>
      </c>
      <c r="N43" s="451">
        <v>3.753916542986362E-3</v>
      </c>
      <c r="O43" s="451">
        <v>3.4019876863229971E-3</v>
      </c>
      <c r="P43" s="451">
        <v>4.8446743824332389E-3</v>
      </c>
      <c r="Q43" s="451">
        <v>6.7986588134059311E-3</v>
      </c>
      <c r="R43" s="451">
        <v>6.6118306361280712E-3</v>
      </c>
      <c r="S43" s="451">
        <v>3.1661660335758875E-3</v>
      </c>
      <c r="T43" s="451">
        <v>1.1396989945669145E-3</v>
      </c>
      <c r="U43" s="451">
        <v>2.8893275586066016E-3</v>
      </c>
      <c r="V43" s="451">
        <v>1.0749981289589529E-3</v>
      </c>
      <c r="W43" s="451">
        <v>5.7646816460776721E-3</v>
      </c>
      <c r="X43" s="451">
        <v>1.9249130948713411E-3</v>
      </c>
      <c r="Y43" s="451">
        <v>1.4280600766750187E-2</v>
      </c>
      <c r="Z43" s="451">
        <v>2.2712079867617889E-3</v>
      </c>
      <c r="AA43" s="451">
        <v>9.2811501597444088E-3</v>
      </c>
      <c r="AB43" s="451">
        <v>2.0305053502382878E-2</v>
      </c>
      <c r="AC43" s="451">
        <v>7.1116686619186039E-3</v>
      </c>
      <c r="AD43" s="451">
        <v>4.8089928932731948E-3</v>
      </c>
      <c r="AE43" s="451">
        <v>1.7429679063812489E-3</v>
      </c>
      <c r="AF43" s="451">
        <v>9.9167877998014384E-3</v>
      </c>
      <c r="AG43" s="451">
        <v>2.4145574772382874E-3</v>
      </c>
      <c r="AH43" s="451">
        <v>9.0191601758531071E-4</v>
      </c>
      <c r="AI43" s="451">
        <v>1.0218755040194222E-2</v>
      </c>
      <c r="AJ43" s="451">
        <v>3.6265228365392988E-3</v>
      </c>
      <c r="AK43" s="451">
        <v>3.9636710209115886E-3</v>
      </c>
      <c r="AL43" s="451">
        <v>3.4097670740958746E-3</v>
      </c>
      <c r="AM43" s="451">
        <v>2.6309911417809078E-3</v>
      </c>
      <c r="AN43" s="451">
        <v>5.0124382727509008E-4</v>
      </c>
      <c r="AO43" s="451">
        <v>0</v>
      </c>
      <c r="AP43" s="452">
        <v>4.8520772270605811E-3</v>
      </c>
      <c r="AQ43" s="450">
        <v>0</v>
      </c>
      <c r="AR43" s="451">
        <v>3.642815848522589E-5</v>
      </c>
      <c r="AS43" s="451">
        <v>0</v>
      </c>
      <c r="AT43" s="451">
        <v>0</v>
      </c>
      <c r="AU43" s="451">
        <v>0</v>
      </c>
      <c r="AV43" s="451">
        <v>0</v>
      </c>
      <c r="AW43" s="451">
        <v>2.0558911091420138E-5</v>
      </c>
      <c r="AX43" s="451">
        <v>4.7334539466501674E-3</v>
      </c>
      <c r="AY43" s="451">
        <v>7.8943054276513032E-5</v>
      </c>
      <c r="AZ43" s="451">
        <v>0</v>
      </c>
      <c r="BA43" s="451">
        <v>1.8481094838088546E-5</v>
      </c>
      <c r="BB43" s="451">
        <v>1.9684049851727049E-5</v>
      </c>
      <c r="BC43" s="451">
        <v>3.4155176595579047E-3</v>
      </c>
      <c r="BD43" s="451">
        <v>3.4800729083147761E-4</v>
      </c>
      <c r="BE43" s="451">
        <v>0</v>
      </c>
      <c r="BF43" s="451">
        <v>7.9886962959740891E-5</v>
      </c>
      <c r="BG43" s="451">
        <v>-2.9579671390556621E-5</v>
      </c>
      <c r="BH43" s="452">
        <v>4.8366762518913678E-3</v>
      </c>
    </row>
    <row r="44" spans="1:60">
      <c r="A44" s="438" t="s">
        <v>440</v>
      </c>
      <c r="B44" s="297" t="s">
        <v>278</v>
      </c>
      <c r="C44" s="453">
        <v>0.54440164557293713</v>
      </c>
      <c r="D44" s="454">
        <v>0.24731381993330864</v>
      </c>
      <c r="E44" s="454">
        <v>0.4556260769046217</v>
      </c>
      <c r="F44" s="454">
        <v>0.56129410510606548</v>
      </c>
      <c r="G44" s="454">
        <v>0.65524713934559708</v>
      </c>
      <c r="H44" s="454">
        <v>0.61924053769435672</v>
      </c>
      <c r="I44" s="454">
        <v>0.65153634873774435</v>
      </c>
      <c r="J44" s="454">
        <v>0.65604648553447142</v>
      </c>
      <c r="K44" s="454">
        <v>0.82341545625130308</v>
      </c>
      <c r="L44" s="454">
        <v>0.61153714395826342</v>
      </c>
      <c r="M44" s="454">
        <v>0.51925518892926736</v>
      </c>
      <c r="N44" s="454">
        <v>0.81638860527211421</v>
      </c>
      <c r="O44" s="454">
        <v>0.74565713314750748</v>
      </c>
      <c r="P44" s="454">
        <v>0.56003684020092948</v>
      </c>
      <c r="Q44" s="454">
        <v>0.56512692313398516</v>
      </c>
      <c r="R44" s="454">
        <v>0.56344542633449979</v>
      </c>
      <c r="S44" s="454">
        <v>0.62193157492191409</v>
      </c>
      <c r="T44" s="454">
        <v>0.63963342284393931</v>
      </c>
      <c r="U44" s="454">
        <v>0.64294903901868927</v>
      </c>
      <c r="V44" s="454">
        <v>0.64583064016818958</v>
      </c>
      <c r="W44" s="454">
        <v>0.68246123136157311</v>
      </c>
      <c r="X44" s="454">
        <v>0.57674416572168952</v>
      </c>
      <c r="Y44" s="454">
        <v>0.5351346185928012</v>
      </c>
      <c r="Z44" s="454">
        <v>0.68269936767816242</v>
      </c>
      <c r="AA44" s="454">
        <v>0.51653887113951014</v>
      </c>
      <c r="AB44" s="454">
        <v>0.36118604442046581</v>
      </c>
      <c r="AC44" s="454">
        <v>0.31474685204844899</v>
      </c>
      <c r="AD44" s="454">
        <v>0.32406725274052195</v>
      </c>
      <c r="AE44" s="454">
        <v>0.15553929758794338</v>
      </c>
      <c r="AF44" s="454">
        <v>0.33407003894108928</v>
      </c>
      <c r="AG44" s="454">
        <v>0.45960625680972839</v>
      </c>
      <c r="AH44" s="454">
        <v>0.28822741086090714</v>
      </c>
      <c r="AI44" s="454">
        <v>0.26217045972230474</v>
      </c>
      <c r="AJ44" s="454">
        <v>0.38270875583549357</v>
      </c>
      <c r="AK44" s="454">
        <v>0.38879295845713968</v>
      </c>
      <c r="AL44" s="454">
        <v>0.38817829799268544</v>
      </c>
      <c r="AM44" s="454">
        <v>0.47022031331215647</v>
      </c>
      <c r="AN44" s="454">
        <v>1</v>
      </c>
      <c r="AO44" s="454">
        <v>0.56792442816961208</v>
      </c>
      <c r="AP44" s="455">
        <v>0.47933920678612141</v>
      </c>
      <c r="AQ44" s="453">
        <v>1</v>
      </c>
      <c r="AR44" s="454">
        <v>1</v>
      </c>
      <c r="AS44" s="454">
        <v>1</v>
      </c>
      <c r="AT44" s="454">
        <v>1</v>
      </c>
      <c r="AU44" s="454">
        <v>1</v>
      </c>
      <c r="AV44" s="454">
        <v>1</v>
      </c>
      <c r="AW44" s="454">
        <v>1</v>
      </c>
      <c r="AX44" s="454">
        <v>1</v>
      </c>
      <c r="AY44" s="454">
        <v>1</v>
      </c>
      <c r="AZ44" s="454">
        <v>1</v>
      </c>
      <c r="BA44" s="454">
        <v>1</v>
      </c>
      <c r="BB44" s="454">
        <v>1</v>
      </c>
      <c r="BC44" s="454">
        <v>1</v>
      </c>
      <c r="BD44" s="454">
        <v>1</v>
      </c>
      <c r="BE44" s="454">
        <v>1</v>
      </c>
      <c r="BF44" s="454">
        <v>1</v>
      </c>
      <c r="BG44" s="454">
        <v>1</v>
      </c>
      <c r="BH44" s="455">
        <v>1</v>
      </c>
    </row>
    <row r="45" spans="1:60">
      <c r="A45" s="250" t="s">
        <v>441</v>
      </c>
      <c r="B45" s="232" t="s">
        <v>31</v>
      </c>
      <c r="C45" s="450">
        <v>3.5479391033199697E-3</v>
      </c>
      <c r="D45" s="451">
        <v>8.6143015931826605E-3</v>
      </c>
      <c r="E45" s="451">
        <v>2.7830487033523088E-2</v>
      </c>
      <c r="F45" s="451">
        <v>5.0421063852467751E-2</v>
      </c>
      <c r="G45" s="451">
        <v>9.935717664330929E-3</v>
      </c>
      <c r="H45" s="451">
        <v>1.1410518490986805E-2</v>
      </c>
      <c r="I45" s="451">
        <v>2.1167979077562626E-2</v>
      </c>
      <c r="J45" s="451">
        <v>1.3899419610829852E-2</v>
      </c>
      <c r="K45" s="451">
        <v>5.7161720758913057E-3</v>
      </c>
      <c r="L45" s="451">
        <v>1.8511315543438697E-2</v>
      </c>
      <c r="M45" s="451">
        <v>1.7243680431358942E-2</v>
      </c>
      <c r="N45" s="451">
        <v>7.1566161068597834E-3</v>
      </c>
      <c r="O45" s="451">
        <v>6.9702787026894144E-3</v>
      </c>
      <c r="P45" s="451">
        <v>1.4811264455314809E-2</v>
      </c>
      <c r="Q45" s="451">
        <v>1.5717030399240391E-2</v>
      </c>
      <c r="R45" s="451">
        <v>1.1767622185077974E-2</v>
      </c>
      <c r="S45" s="451">
        <v>1.4651529459017164E-2</v>
      </c>
      <c r="T45" s="451">
        <v>1.1437581964653718E-2</v>
      </c>
      <c r="U45" s="451">
        <v>1.5289931220516648E-2</v>
      </c>
      <c r="V45" s="451">
        <v>1.8729120882859222E-2</v>
      </c>
      <c r="W45" s="451">
        <v>1.0201852654310901E-2</v>
      </c>
      <c r="X45" s="451">
        <v>1.9408629990626699E-2</v>
      </c>
      <c r="Y45" s="451">
        <v>2.1501074648815781E-2</v>
      </c>
      <c r="Z45" s="451">
        <v>8.9314089708605934E-3</v>
      </c>
      <c r="AA45" s="451">
        <v>1.3652822151224707E-2</v>
      </c>
      <c r="AB45" s="451">
        <v>2.5059571980936966E-2</v>
      </c>
      <c r="AC45" s="451">
        <v>2.2317747201289935E-2</v>
      </c>
      <c r="AD45" s="451">
        <v>3.0825874134202631E-2</v>
      </c>
      <c r="AE45" s="451">
        <v>3.679633184060927E-3</v>
      </c>
      <c r="AF45" s="451">
        <v>2.1635958045606318E-2</v>
      </c>
      <c r="AG45" s="451">
        <v>1.6022742927275232E-2</v>
      </c>
      <c r="AH45" s="451">
        <v>1.0516061737341376E-2</v>
      </c>
      <c r="AI45" s="451">
        <v>9.3381888972833178E-3</v>
      </c>
      <c r="AJ45" s="451">
        <v>1.0710277365774068E-2</v>
      </c>
      <c r="AK45" s="451">
        <v>3.7814654930761901E-2</v>
      </c>
      <c r="AL45" s="451">
        <v>1.4705622907989217E-2</v>
      </c>
      <c r="AM45" s="451">
        <v>2.1156867621581473E-2</v>
      </c>
      <c r="AN45" s="451">
        <v>0</v>
      </c>
      <c r="AO45" s="451">
        <v>4.2137663853951072E-3</v>
      </c>
      <c r="AP45" s="452">
        <v>1.4331326107127335E-2</v>
      </c>
      <c r="AQ45" s="443"/>
      <c r="AR45" s="443"/>
      <c r="AS45" s="443"/>
      <c r="AT45" s="443"/>
      <c r="AU45" s="443"/>
      <c r="AV45" s="443"/>
      <c r="AW45" s="443"/>
      <c r="AX45" s="443"/>
      <c r="AY45" s="443"/>
      <c r="AZ45" s="443"/>
      <c r="BA45" s="443"/>
      <c r="BB45" s="443"/>
      <c r="BC45" s="443"/>
      <c r="BD45" s="443"/>
      <c r="BE45" s="443"/>
      <c r="BF45" s="443"/>
      <c r="BG45" s="443"/>
      <c r="BH45" s="443"/>
    </row>
    <row r="46" spans="1:60">
      <c r="A46" s="262" t="s">
        <v>442</v>
      </c>
      <c r="B46" s="245" t="s">
        <v>40</v>
      </c>
      <c r="C46" s="450">
        <v>0.11982810575688495</v>
      </c>
      <c r="D46" s="451">
        <v>0.27278621711745094</v>
      </c>
      <c r="E46" s="451">
        <v>0.17854260725424764</v>
      </c>
      <c r="F46" s="451">
        <v>0.2349962690544718</v>
      </c>
      <c r="G46" s="451">
        <v>0.14399966915404239</v>
      </c>
      <c r="H46" s="451">
        <v>0.23596605339775753</v>
      </c>
      <c r="I46" s="451">
        <v>0.17574790290253137</v>
      </c>
      <c r="J46" s="451">
        <v>0.10387096116118634</v>
      </c>
      <c r="K46" s="451">
        <v>1.9772048092292722E-2</v>
      </c>
      <c r="L46" s="451">
        <v>0.23402763404868787</v>
      </c>
      <c r="M46" s="451">
        <v>0.21755179396051724</v>
      </c>
      <c r="N46" s="451">
        <v>4.2381117789262797E-2</v>
      </c>
      <c r="O46" s="451">
        <v>0.11103277983246747</v>
      </c>
      <c r="P46" s="451">
        <v>0.28467983327929475</v>
      </c>
      <c r="Q46" s="451">
        <v>0.19753386347788673</v>
      </c>
      <c r="R46" s="451">
        <v>0.20785566100352021</v>
      </c>
      <c r="S46" s="451">
        <v>0.19290112247208774</v>
      </c>
      <c r="T46" s="451">
        <v>0.19601885967651284</v>
      </c>
      <c r="U46" s="451">
        <v>0.2004458717578543</v>
      </c>
      <c r="V46" s="451">
        <v>0.17801424712710151</v>
      </c>
      <c r="W46" s="451">
        <v>0.17968722251031818</v>
      </c>
      <c r="X46" s="451">
        <v>0.25422836329948895</v>
      </c>
      <c r="Y46" s="451">
        <v>0.34673715455884868</v>
      </c>
      <c r="Z46" s="451">
        <v>7.0744430198025232E-2</v>
      </c>
      <c r="AA46" s="451">
        <v>0.13654952076677315</v>
      </c>
      <c r="AB46" s="451">
        <v>0.48251618559482062</v>
      </c>
      <c r="AC46" s="451">
        <v>0.40252218378442245</v>
      </c>
      <c r="AD46" s="451">
        <v>0.31439227022235533</v>
      </c>
      <c r="AE46" s="451">
        <v>5.4622350270852466E-2</v>
      </c>
      <c r="AF46" s="451">
        <v>0.36884830758302428</v>
      </c>
      <c r="AG46" s="451">
        <v>0.18042179614021467</v>
      </c>
      <c r="AH46" s="451">
        <v>0.351753812215997</v>
      </c>
      <c r="AI46" s="451">
        <v>0.5308449982881025</v>
      </c>
      <c r="AJ46" s="451">
        <v>0.50163334603597476</v>
      </c>
      <c r="AK46" s="451">
        <v>0.49922072097325781</v>
      </c>
      <c r="AL46" s="451">
        <v>0.34525361813281841</v>
      </c>
      <c r="AM46" s="451">
        <v>0.27271905819722003</v>
      </c>
      <c r="AN46" s="451">
        <v>0</v>
      </c>
      <c r="AO46" s="451">
        <v>1.2662527198429125E-2</v>
      </c>
      <c r="AP46" s="452">
        <v>0.25475569279079324</v>
      </c>
      <c r="AQ46" s="443"/>
      <c r="AR46" s="443"/>
      <c r="AS46" s="443"/>
      <c r="AT46" s="443"/>
      <c r="AU46" s="443"/>
      <c r="AV46" s="443"/>
      <c r="AW46" s="443"/>
      <c r="AX46" s="443"/>
      <c r="AY46" s="443"/>
      <c r="AZ46" s="443"/>
      <c r="BA46" s="443"/>
      <c r="BB46" s="443"/>
      <c r="BC46" s="443"/>
      <c r="BD46" s="443"/>
      <c r="BE46" s="443"/>
      <c r="BF46" s="443"/>
      <c r="BG46" s="443"/>
      <c r="BH46" s="443"/>
    </row>
    <row r="47" spans="1:60">
      <c r="A47" s="262" t="s">
        <v>443</v>
      </c>
      <c r="B47" s="245" t="s">
        <v>41</v>
      </c>
      <c r="C47" s="450">
        <v>0.20192332887875691</v>
      </c>
      <c r="D47" s="451">
        <v>0.42302704705446459</v>
      </c>
      <c r="E47" s="451">
        <v>0.14757137560252132</v>
      </c>
      <c r="F47" s="451">
        <v>3.0700351774864087E-2</v>
      </c>
      <c r="G47" s="451">
        <v>8.1898332071121543E-2</v>
      </c>
      <c r="H47" s="451">
        <v>-1.8472402899089389E-2</v>
      </c>
      <c r="I47" s="451">
        <v>7.0310581705429892E-2</v>
      </c>
      <c r="J47" s="451">
        <v>6.5855640519120198E-2</v>
      </c>
      <c r="K47" s="451">
        <v>1.6357981791646395E-2</v>
      </c>
      <c r="L47" s="451">
        <v>1.3006987017992106E-3</v>
      </c>
      <c r="M47" s="451">
        <v>9.7585808473884705E-2</v>
      </c>
      <c r="N47" s="451">
        <v>8.0705521580020284E-2</v>
      </c>
      <c r="O47" s="451">
        <v>9.4984508483277483E-2</v>
      </c>
      <c r="P47" s="451">
        <v>2.9794825768718097E-2</v>
      </c>
      <c r="Q47" s="451">
        <v>0.10818880465261191</v>
      </c>
      <c r="R47" s="451">
        <v>0.1082194970236337</v>
      </c>
      <c r="S47" s="451">
        <v>2.3145912825749775E-2</v>
      </c>
      <c r="T47" s="451">
        <v>-4.1806657091113468E-2</v>
      </c>
      <c r="U47" s="451">
        <v>-2.2046099604215157E-2</v>
      </c>
      <c r="V47" s="451">
        <v>-5.0577641399674779E-2</v>
      </c>
      <c r="W47" s="451">
        <v>1.8032833467120358E-2</v>
      </c>
      <c r="X47" s="451">
        <v>3.1207189255445363E-2</v>
      </c>
      <c r="Y47" s="451">
        <v>2.690158311616303E-2</v>
      </c>
      <c r="Z47" s="451">
        <v>4.3466190324854888E-2</v>
      </c>
      <c r="AA47" s="451">
        <v>0.12646432374866878</v>
      </c>
      <c r="AB47" s="451">
        <v>3.5366648682672419E-2</v>
      </c>
      <c r="AC47" s="451">
        <v>0.12969195510943768</v>
      </c>
      <c r="AD47" s="451">
        <v>0.25122798182229611</v>
      </c>
      <c r="AE47" s="451">
        <v>0.40012232544181042</v>
      </c>
      <c r="AF47" s="451">
        <v>7.5031967848916234E-2</v>
      </c>
      <c r="AG47" s="451">
        <v>0.17291011784743704</v>
      </c>
      <c r="AH47" s="451">
        <v>0</v>
      </c>
      <c r="AI47" s="451">
        <v>1.8648081967352275E-2</v>
      </c>
      <c r="AJ47" s="451">
        <v>3.6486421526588111E-2</v>
      </c>
      <c r="AK47" s="451">
        <v>-5.7408757077983966E-3</v>
      </c>
      <c r="AL47" s="451">
        <v>8.9442499341088444E-2</v>
      </c>
      <c r="AM47" s="451">
        <v>9.047468045765987E-2</v>
      </c>
      <c r="AN47" s="451">
        <v>0</v>
      </c>
      <c r="AO47" s="451">
        <v>0.35371225388738525</v>
      </c>
      <c r="AP47" s="452">
        <v>9.6888587189489395E-2</v>
      </c>
      <c r="AQ47" s="443"/>
      <c r="AR47" s="443"/>
      <c r="AS47" s="443"/>
      <c r="AT47" s="443"/>
      <c r="AU47" s="443"/>
      <c r="AV47" s="443"/>
      <c r="AW47" s="443"/>
      <c r="AX47" s="443"/>
      <c r="AY47" s="443"/>
      <c r="AZ47" s="443"/>
      <c r="BA47" s="443"/>
      <c r="BB47" s="443"/>
      <c r="BC47" s="443"/>
      <c r="BD47" s="443"/>
      <c r="BE47" s="443"/>
      <c r="BF47" s="443"/>
      <c r="BG47" s="443"/>
      <c r="BH47" s="443"/>
    </row>
    <row r="48" spans="1:60">
      <c r="A48" s="262" t="s">
        <v>444</v>
      </c>
      <c r="B48" s="245" t="s">
        <v>42</v>
      </c>
      <c r="C48" s="450">
        <v>0.16007651390089878</v>
      </c>
      <c r="D48" s="451">
        <v>6.6413486476472772E-2</v>
      </c>
      <c r="E48" s="451">
        <v>0.13961046042443673</v>
      </c>
      <c r="F48" s="451">
        <v>7.392602068009807E-2</v>
      </c>
      <c r="G48" s="451">
        <v>5.4268042089809169E-2</v>
      </c>
      <c r="H48" s="451">
        <v>0.10929814780400174</v>
      </c>
      <c r="I48" s="451">
        <v>5.5215477121794393E-2</v>
      </c>
      <c r="J48" s="451">
        <v>0.13907103732238971</v>
      </c>
      <c r="K48" s="451">
        <v>5.5459031204392245E-2</v>
      </c>
      <c r="L48" s="451">
        <v>9.7370411870079998E-2</v>
      </c>
      <c r="M48" s="451">
        <v>0.11715559351893869</v>
      </c>
      <c r="N48" s="451">
        <v>4.0468546607300121E-2</v>
      </c>
      <c r="O48" s="451">
        <v>3.3257050718900373E-2</v>
      </c>
      <c r="P48" s="451">
        <v>8.3120703347101421E-2</v>
      </c>
      <c r="Q48" s="451">
        <v>0.10684427992819311</v>
      </c>
      <c r="R48" s="451">
        <v>9.9308352474976866E-2</v>
      </c>
      <c r="S48" s="451">
        <v>0.13285933420783894</v>
      </c>
      <c r="T48" s="451">
        <v>0.18685755323799413</v>
      </c>
      <c r="U48" s="451">
        <v>0.15932025835682181</v>
      </c>
      <c r="V48" s="451">
        <v>0.19565136041693598</v>
      </c>
      <c r="W48" s="451">
        <v>9.8170965610814731E-2</v>
      </c>
      <c r="X48" s="451">
        <v>9.2690792535444835E-2</v>
      </c>
      <c r="Y48" s="451">
        <v>3.6899245397312326E-2</v>
      </c>
      <c r="Z48" s="451">
        <v>0.16885751023733073</v>
      </c>
      <c r="AA48" s="451">
        <v>0.20972843450479234</v>
      </c>
      <c r="AB48" s="451">
        <v>7.7263735275604706E-2</v>
      </c>
      <c r="AC48" s="451">
        <v>8.9997619597833659E-2</v>
      </c>
      <c r="AD48" s="451">
        <v>7.3964743693354179E-2</v>
      </c>
      <c r="AE48" s="451">
        <v>0.33709603842610397</v>
      </c>
      <c r="AF48" s="451">
        <v>0.13747182088769178</v>
      </c>
      <c r="AG48" s="451">
        <v>0.1389021778607121</v>
      </c>
      <c r="AH48" s="451">
        <v>0.34791471928582041</v>
      </c>
      <c r="AI48" s="451">
        <v>0.16939579920149175</v>
      </c>
      <c r="AJ48" s="451">
        <v>6.5380170085349215E-2</v>
      </c>
      <c r="AK48" s="451">
        <v>6.2639457307843247E-2</v>
      </c>
      <c r="AL48" s="451">
        <v>0.11482970678034696</v>
      </c>
      <c r="AM48" s="451">
        <v>9.1970262326410951E-2</v>
      </c>
      <c r="AN48" s="451">
        <v>0</v>
      </c>
      <c r="AO48" s="451">
        <v>4.9042084593748342E-2</v>
      </c>
      <c r="AP48" s="452">
        <v>0.12703738217098923</v>
      </c>
      <c r="AQ48" s="443"/>
      <c r="AR48" s="443"/>
      <c r="AS48" s="443"/>
      <c r="AT48" s="443"/>
      <c r="AU48" s="443"/>
      <c r="AV48" s="443"/>
      <c r="AW48" s="443"/>
      <c r="AX48" s="443"/>
      <c r="AY48" s="443"/>
      <c r="AZ48" s="443"/>
      <c r="BA48" s="443"/>
      <c r="BB48" s="443"/>
      <c r="BC48" s="443"/>
      <c r="BD48" s="443"/>
      <c r="BE48" s="443"/>
      <c r="BF48" s="443"/>
      <c r="BG48" s="443"/>
      <c r="BH48" s="443"/>
    </row>
    <row r="49" spans="1:60">
      <c r="A49" s="262" t="s">
        <v>445</v>
      </c>
      <c r="B49" s="245" t="s">
        <v>283</v>
      </c>
      <c r="C49" s="450">
        <v>3.977674711107617E-2</v>
      </c>
      <c r="D49" s="451">
        <v>2.5379770285290849E-2</v>
      </c>
      <c r="E49" s="451">
        <v>5.1669611114746231E-2</v>
      </c>
      <c r="F49" s="451">
        <v>4.8662189532032829E-2</v>
      </c>
      <c r="G49" s="451">
        <v>5.8743250613228153E-2</v>
      </c>
      <c r="H49" s="451">
        <v>4.2557145511986617E-2</v>
      </c>
      <c r="I49" s="451">
        <v>2.6021710454937386E-2</v>
      </c>
      <c r="J49" s="451">
        <v>2.1258495884234972E-2</v>
      </c>
      <c r="K49" s="451">
        <v>8.0565014941969562E-2</v>
      </c>
      <c r="L49" s="451">
        <v>3.7258148547285486E-2</v>
      </c>
      <c r="M49" s="451">
        <v>3.1207934686033077E-2</v>
      </c>
      <c r="N49" s="451">
        <v>1.2900996108894806E-2</v>
      </c>
      <c r="O49" s="451">
        <v>8.0982491151578261E-3</v>
      </c>
      <c r="P49" s="451">
        <v>2.7565930959082628E-2</v>
      </c>
      <c r="Q49" s="451">
        <v>6.5928074418052608E-3</v>
      </c>
      <c r="R49" s="451">
        <v>9.4057576673720993E-3</v>
      </c>
      <c r="S49" s="451">
        <v>1.4514798942047625E-2</v>
      </c>
      <c r="T49" s="451">
        <v>7.8654842940111165E-3</v>
      </c>
      <c r="U49" s="451">
        <v>4.0442729049428913E-3</v>
      </c>
      <c r="V49" s="451">
        <v>1.2359076590214796E-2</v>
      </c>
      <c r="W49" s="451">
        <v>1.1458325933608484E-2</v>
      </c>
      <c r="X49" s="451">
        <v>2.5733968707598927E-2</v>
      </c>
      <c r="Y49" s="451">
        <v>3.7098464394058416E-2</v>
      </c>
      <c r="Z49" s="451">
        <v>2.581067604738578E-2</v>
      </c>
      <c r="AA49" s="451">
        <v>4.4472843450479235E-2</v>
      </c>
      <c r="AB49" s="451">
        <v>1.8613434043701107E-2</v>
      </c>
      <c r="AC49" s="451">
        <v>4.120250272356233E-2</v>
      </c>
      <c r="AD49" s="451">
        <v>2.0629414056584992E-2</v>
      </c>
      <c r="AE49" s="451">
        <v>4.9196047956754904E-2</v>
      </c>
      <c r="AF49" s="451">
        <v>6.6593831224495109E-2</v>
      </c>
      <c r="AG49" s="451">
        <v>3.2146927325326556E-2</v>
      </c>
      <c r="AH49" s="451">
        <v>1.5879958999341001E-3</v>
      </c>
      <c r="AI49" s="451">
        <v>1.2249263601096747E-2</v>
      </c>
      <c r="AJ49" s="451">
        <v>1.4781624874512069E-2</v>
      </c>
      <c r="AK49" s="451">
        <v>3.5241352245332737E-2</v>
      </c>
      <c r="AL49" s="451">
        <v>4.7635162407665507E-2</v>
      </c>
      <c r="AM49" s="451">
        <v>5.3464729475756756E-2</v>
      </c>
      <c r="AN49" s="451">
        <v>0</v>
      </c>
      <c r="AO49" s="451">
        <v>1.7502520830016452E-2</v>
      </c>
      <c r="AP49" s="452">
        <v>3.0450910777735898E-2</v>
      </c>
      <c r="AQ49" s="443"/>
      <c r="AR49" s="443"/>
      <c r="AS49" s="443"/>
      <c r="AT49" s="443"/>
      <c r="AU49" s="443"/>
      <c r="AV49" s="443"/>
      <c r="AW49" s="443"/>
      <c r="AX49" s="443"/>
      <c r="AY49" s="443"/>
      <c r="AZ49" s="443"/>
      <c r="BA49" s="443"/>
      <c r="BB49" s="443"/>
      <c r="BC49" s="443"/>
      <c r="BD49" s="443"/>
      <c r="BE49" s="443"/>
      <c r="BF49" s="443"/>
      <c r="BG49" s="443"/>
      <c r="BH49" s="443"/>
    </row>
    <row r="50" spans="1:60">
      <c r="A50" s="262" t="s">
        <v>446</v>
      </c>
      <c r="B50" s="245" t="s">
        <v>337</v>
      </c>
      <c r="C50" s="450">
        <v>-6.955428032387391E-2</v>
      </c>
      <c r="D50" s="451">
        <v>-4.3534642460170435E-2</v>
      </c>
      <c r="E50" s="451">
        <v>-8.5061833409670877E-4</v>
      </c>
      <c r="F50" s="451">
        <v>0</v>
      </c>
      <c r="G50" s="451">
        <v>-4.0921509381292211E-3</v>
      </c>
      <c r="H50" s="451">
        <v>0</v>
      </c>
      <c r="I50" s="451">
        <v>0</v>
      </c>
      <c r="J50" s="451">
        <v>-2.0400322325092735E-6</v>
      </c>
      <c r="K50" s="451">
        <v>-1.2857043574953089E-3</v>
      </c>
      <c r="L50" s="451">
        <v>-5.3526695547292622E-6</v>
      </c>
      <c r="M50" s="451">
        <v>0</v>
      </c>
      <c r="N50" s="451">
        <v>-1.4034644519997613E-6</v>
      </c>
      <c r="O50" s="451">
        <v>0</v>
      </c>
      <c r="P50" s="451">
        <v>-9.3980104411896004E-6</v>
      </c>
      <c r="Q50" s="451">
        <v>-3.7090337225346054E-6</v>
      </c>
      <c r="R50" s="451">
        <v>-2.3166890806335217E-6</v>
      </c>
      <c r="S50" s="451">
        <v>-4.272828655298094E-6</v>
      </c>
      <c r="T50" s="451">
        <v>-6.2449259976269284E-6</v>
      </c>
      <c r="U50" s="451">
        <v>-3.2736546097967388E-6</v>
      </c>
      <c r="V50" s="451">
        <v>-6.8037856263224859E-6</v>
      </c>
      <c r="W50" s="451">
        <v>-1.2431537745700464E-5</v>
      </c>
      <c r="X50" s="451">
        <v>-1.3109510294242959E-5</v>
      </c>
      <c r="Y50" s="451">
        <v>-4.2721407079994791E-3</v>
      </c>
      <c r="Z50" s="451">
        <v>-5.0958345661965352E-4</v>
      </c>
      <c r="AA50" s="451">
        <v>-4.7406815761448347E-2</v>
      </c>
      <c r="AB50" s="451">
        <v>-5.6199982016005753E-6</v>
      </c>
      <c r="AC50" s="451">
        <v>-4.7886046499505673E-4</v>
      </c>
      <c r="AD50" s="451">
        <v>-1.5107536669315172E-2</v>
      </c>
      <c r="AE50" s="451">
        <v>-2.5569286752611135E-4</v>
      </c>
      <c r="AF50" s="451">
        <v>-3.6519245308229997E-3</v>
      </c>
      <c r="AG50" s="451">
        <v>-1.0018910693934802E-5</v>
      </c>
      <c r="AH50" s="451">
        <v>0</v>
      </c>
      <c r="AI50" s="451">
        <v>-2.6467916776312995E-3</v>
      </c>
      <c r="AJ50" s="451">
        <v>-1.1700595723691773E-2</v>
      </c>
      <c r="AK50" s="451">
        <v>-1.7968268206536974E-2</v>
      </c>
      <c r="AL50" s="451">
        <v>-4.4907562593924967E-5</v>
      </c>
      <c r="AM50" s="451">
        <v>-5.9113907855773891E-6</v>
      </c>
      <c r="AN50" s="451">
        <v>0</v>
      </c>
      <c r="AO50" s="451">
        <v>-5.0575810645863183E-3</v>
      </c>
      <c r="AP50" s="452">
        <v>-2.8031058222565243E-3</v>
      </c>
      <c r="AQ50" s="443"/>
      <c r="AR50" s="443"/>
      <c r="AS50" s="443"/>
      <c r="AT50" s="443"/>
      <c r="AU50" s="443"/>
      <c r="AV50" s="443"/>
      <c r="AW50" s="443"/>
      <c r="AX50" s="443"/>
      <c r="AY50" s="443"/>
      <c r="AZ50" s="443"/>
      <c r="BA50" s="443"/>
      <c r="BB50" s="443"/>
      <c r="BC50" s="443"/>
      <c r="BD50" s="443"/>
      <c r="BE50" s="443"/>
      <c r="BF50" s="443"/>
      <c r="BG50" s="443"/>
      <c r="BH50" s="443"/>
    </row>
    <row r="51" spans="1:60">
      <c r="A51" s="438" t="s">
        <v>447</v>
      </c>
      <c r="B51" s="297" t="s">
        <v>43</v>
      </c>
      <c r="C51" s="453">
        <v>0.45559835442706287</v>
      </c>
      <c r="D51" s="454">
        <v>0.75268618006669141</v>
      </c>
      <c r="E51" s="454">
        <v>0.54437392309537835</v>
      </c>
      <c r="F51" s="454">
        <v>0.43870589489393452</v>
      </c>
      <c r="G51" s="454">
        <v>0.34475286065440297</v>
      </c>
      <c r="H51" s="454">
        <v>0.38075946230564334</v>
      </c>
      <c r="I51" s="454">
        <v>0.34846365126225565</v>
      </c>
      <c r="J51" s="454">
        <v>0.34395351446552858</v>
      </c>
      <c r="K51" s="454">
        <v>0.17658454374869692</v>
      </c>
      <c r="L51" s="454">
        <v>0.38846285604173653</v>
      </c>
      <c r="M51" s="454">
        <v>0.48074481107073264</v>
      </c>
      <c r="N51" s="454">
        <v>0.18361139472788579</v>
      </c>
      <c r="O51" s="454">
        <v>0.25434286685249258</v>
      </c>
      <c r="P51" s="454">
        <v>0.43996315979907052</v>
      </c>
      <c r="Q51" s="454">
        <v>0.43487307686601484</v>
      </c>
      <c r="R51" s="454">
        <v>0.43655457366550021</v>
      </c>
      <c r="S51" s="454">
        <v>0.37806842507808597</v>
      </c>
      <c r="T51" s="454">
        <v>0.36036657715606069</v>
      </c>
      <c r="U51" s="454">
        <v>0.35705096098131073</v>
      </c>
      <c r="V51" s="454">
        <v>0.35416935983181042</v>
      </c>
      <c r="W51" s="454">
        <v>0.31753876863842695</v>
      </c>
      <c r="X51" s="454">
        <v>0.42325583427831054</v>
      </c>
      <c r="Y51" s="454">
        <v>0.4648653814071988</v>
      </c>
      <c r="Z51" s="454">
        <v>0.31730063232183758</v>
      </c>
      <c r="AA51" s="454">
        <v>0.48346112886048986</v>
      </c>
      <c r="AB51" s="454">
        <v>0.63881395557953424</v>
      </c>
      <c r="AC51" s="454">
        <v>0.68525314795155101</v>
      </c>
      <c r="AD51" s="454">
        <v>0.67593274725947805</v>
      </c>
      <c r="AE51" s="454">
        <v>0.84446070241205662</v>
      </c>
      <c r="AF51" s="454">
        <v>0.66592996105891078</v>
      </c>
      <c r="AG51" s="454">
        <v>0.54039374319027167</v>
      </c>
      <c r="AH51" s="454">
        <v>0.7117725891390928</v>
      </c>
      <c r="AI51" s="454">
        <v>0.73782954027769521</v>
      </c>
      <c r="AJ51" s="454">
        <v>0.61729124416450643</v>
      </c>
      <c r="AK51" s="454">
        <v>0.61120704154286032</v>
      </c>
      <c r="AL51" s="454">
        <v>0.61182170200731456</v>
      </c>
      <c r="AM51" s="454">
        <v>0.52977968668784348</v>
      </c>
      <c r="AN51" s="454">
        <v>0</v>
      </c>
      <c r="AO51" s="454">
        <v>0.43207557183038792</v>
      </c>
      <c r="AP51" s="455">
        <v>0.52066079321387859</v>
      </c>
      <c r="AQ51" s="443"/>
      <c r="AR51" s="443"/>
      <c r="AS51" s="443"/>
      <c r="AT51" s="443"/>
      <c r="AU51" s="443"/>
      <c r="AV51" s="443"/>
      <c r="AW51" s="443"/>
      <c r="AX51" s="443"/>
      <c r="AY51" s="443"/>
      <c r="AZ51" s="443"/>
      <c r="BA51" s="443"/>
      <c r="BB51" s="443"/>
      <c r="BC51" s="443"/>
      <c r="BD51" s="443"/>
      <c r="BE51" s="443"/>
      <c r="BF51" s="443"/>
      <c r="BG51" s="443"/>
      <c r="BH51" s="443"/>
    </row>
    <row r="52" spans="1:60">
      <c r="A52" s="444" t="s">
        <v>448</v>
      </c>
      <c r="B52" s="244" t="s">
        <v>420</v>
      </c>
      <c r="C52" s="456">
        <v>1</v>
      </c>
      <c r="D52" s="457">
        <v>1</v>
      </c>
      <c r="E52" s="457">
        <v>1</v>
      </c>
      <c r="F52" s="457">
        <v>1</v>
      </c>
      <c r="G52" s="457">
        <v>1</v>
      </c>
      <c r="H52" s="457">
        <v>1</v>
      </c>
      <c r="I52" s="457">
        <v>1</v>
      </c>
      <c r="J52" s="457">
        <v>1</v>
      </c>
      <c r="K52" s="457">
        <v>1</v>
      </c>
      <c r="L52" s="457">
        <v>1</v>
      </c>
      <c r="M52" s="457">
        <v>1</v>
      </c>
      <c r="N52" s="457">
        <v>1</v>
      </c>
      <c r="O52" s="457">
        <v>1</v>
      </c>
      <c r="P52" s="457">
        <v>1</v>
      </c>
      <c r="Q52" s="457">
        <v>1</v>
      </c>
      <c r="R52" s="457">
        <v>1</v>
      </c>
      <c r="S52" s="457">
        <v>1</v>
      </c>
      <c r="T52" s="457">
        <v>1</v>
      </c>
      <c r="U52" s="457">
        <v>1</v>
      </c>
      <c r="V52" s="457">
        <v>1</v>
      </c>
      <c r="W52" s="457">
        <v>1</v>
      </c>
      <c r="X52" s="457">
        <v>1</v>
      </c>
      <c r="Y52" s="457">
        <v>1</v>
      </c>
      <c r="Z52" s="457">
        <v>1</v>
      </c>
      <c r="AA52" s="457">
        <v>1</v>
      </c>
      <c r="AB52" s="457">
        <v>1</v>
      </c>
      <c r="AC52" s="457">
        <v>1</v>
      </c>
      <c r="AD52" s="457">
        <v>1</v>
      </c>
      <c r="AE52" s="457">
        <v>1</v>
      </c>
      <c r="AF52" s="457">
        <v>1</v>
      </c>
      <c r="AG52" s="457">
        <v>1</v>
      </c>
      <c r="AH52" s="457">
        <v>1</v>
      </c>
      <c r="AI52" s="457">
        <v>1</v>
      </c>
      <c r="AJ52" s="457">
        <v>1</v>
      </c>
      <c r="AK52" s="457">
        <v>1</v>
      </c>
      <c r="AL52" s="457">
        <v>1</v>
      </c>
      <c r="AM52" s="457">
        <v>1</v>
      </c>
      <c r="AN52" s="457">
        <v>1</v>
      </c>
      <c r="AO52" s="457">
        <v>1</v>
      </c>
      <c r="AP52" s="458">
        <v>1</v>
      </c>
      <c r="AQ52" s="443"/>
      <c r="AR52" s="443"/>
      <c r="AS52" s="443"/>
      <c r="AT52" s="443"/>
      <c r="AU52" s="443"/>
      <c r="AV52" s="443"/>
      <c r="AW52" s="443"/>
      <c r="AX52" s="443"/>
      <c r="AY52" s="443"/>
      <c r="AZ52" s="443"/>
      <c r="BA52" s="443"/>
      <c r="BB52" s="443"/>
      <c r="BC52" s="443"/>
      <c r="BD52" s="443"/>
      <c r="BE52" s="443"/>
      <c r="BF52" s="443"/>
      <c r="BG52" s="443"/>
      <c r="BH52" s="443"/>
    </row>
    <row r="53" spans="1:60">
      <c r="A53" s="302" t="s">
        <v>433</v>
      </c>
    </row>
    <row r="55" spans="1:60">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row>
    <row r="56" spans="1:60">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row>
    <row r="57" spans="1:60">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row>
    <row r="58" spans="1:60">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row>
    <row r="59" spans="1:60">
      <c r="C59" s="443"/>
      <c r="D59" s="443"/>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row>
    <row r="60" spans="1:60">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row>
    <row r="61" spans="1:60">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row>
    <row r="62" spans="1:60">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row>
    <row r="63" spans="1:60">
      <c r="C63" s="443"/>
      <c r="D63" s="443"/>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row>
    <row r="64" spans="1:60">
      <c r="C64" s="443"/>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row>
    <row r="65" spans="1:60">
      <c r="A65" s="227"/>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row>
    <row r="66" spans="1:60">
      <c r="A66" s="227"/>
      <c r="C66" s="443"/>
      <c r="D66" s="443"/>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row>
    <row r="67" spans="1:60">
      <c r="A67" s="227"/>
      <c r="C67" s="443"/>
      <c r="D67" s="443"/>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row>
    <row r="68" spans="1:60">
      <c r="A68" s="227"/>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row>
    <row r="69" spans="1:60">
      <c r="A69" s="227"/>
      <c r="C69" s="443"/>
      <c r="D69" s="443"/>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row>
    <row r="70" spans="1:60">
      <c r="A70" s="227"/>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3"/>
      <c r="AY70" s="443"/>
      <c r="AZ70" s="443"/>
      <c r="BA70" s="443"/>
      <c r="BB70" s="443"/>
      <c r="BC70" s="443"/>
      <c r="BD70" s="443"/>
      <c r="BE70" s="443"/>
      <c r="BF70" s="443"/>
      <c r="BG70" s="443"/>
      <c r="BH70" s="443"/>
    </row>
    <row r="71" spans="1:60">
      <c r="A71" s="227"/>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3"/>
      <c r="AY71" s="443"/>
      <c r="AZ71" s="443"/>
      <c r="BA71" s="443"/>
      <c r="BB71" s="443"/>
      <c r="BC71" s="443"/>
      <c r="BD71" s="443"/>
      <c r="BE71" s="443"/>
      <c r="BF71" s="443"/>
      <c r="BG71" s="443"/>
      <c r="BH71" s="443"/>
    </row>
    <row r="72" spans="1:60">
      <c r="A72" s="227"/>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3"/>
      <c r="AZ72" s="443"/>
      <c r="BA72" s="443"/>
      <c r="BB72" s="443"/>
      <c r="BC72" s="443"/>
      <c r="BD72" s="443"/>
      <c r="BE72" s="443"/>
      <c r="BF72" s="443"/>
      <c r="BG72" s="443"/>
      <c r="BH72" s="443"/>
    </row>
    <row r="73" spans="1:60">
      <c r="A73" s="227"/>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3"/>
      <c r="AY73" s="443"/>
      <c r="AZ73" s="443"/>
      <c r="BA73" s="443"/>
      <c r="BB73" s="443"/>
      <c r="BC73" s="443"/>
      <c r="BD73" s="443"/>
      <c r="BE73" s="443"/>
      <c r="BF73" s="443"/>
      <c r="BG73" s="443"/>
      <c r="BH73" s="443"/>
    </row>
    <row r="74" spans="1:60">
      <c r="A74" s="227"/>
      <c r="C74" s="443"/>
      <c r="D74" s="443"/>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row>
    <row r="75" spans="1:60">
      <c r="A75" s="227"/>
      <c r="C75" s="443"/>
      <c r="D75" s="443"/>
      <c r="E75" s="443"/>
      <c r="F75" s="443"/>
      <c r="G75" s="443"/>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3"/>
      <c r="BC75" s="443"/>
      <c r="BD75" s="443"/>
      <c r="BE75" s="443"/>
      <c r="BF75" s="443"/>
      <c r="BG75" s="443"/>
      <c r="BH75" s="443"/>
    </row>
    <row r="76" spans="1:60">
      <c r="A76" s="227"/>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3"/>
    </row>
    <row r="77" spans="1:60">
      <c r="A77" s="227"/>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3"/>
      <c r="AY77" s="443"/>
      <c r="AZ77" s="443"/>
      <c r="BA77" s="443"/>
      <c r="BB77" s="443"/>
      <c r="BC77" s="443"/>
      <c r="BD77" s="443"/>
      <c r="BE77" s="443"/>
      <c r="BF77" s="443"/>
      <c r="BG77" s="443"/>
      <c r="BH77" s="443"/>
    </row>
    <row r="78" spans="1:60">
      <c r="A78" s="227"/>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3"/>
      <c r="AY78" s="443"/>
      <c r="AZ78" s="443"/>
      <c r="BA78" s="443"/>
      <c r="BB78" s="443"/>
      <c r="BC78" s="443"/>
      <c r="BD78" s="443"/>
      <c r="BE78" s="443"/>
      <c r="BF78" s="443"/>
      <c r="BG78" s="443"/>
      <c r="BH78" s="443"/>
    </row>
    <row r="79" spans="1:60">
      <c r="A79" s="227"/>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row>
    <row r="80" spans="1:60">
      <c r="A80" s="227"/>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row>
    <row r="81" spans="1:60">
      <c r="A81" s="227"/>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row>
    <row r="82" spans="1:60">
      <c r="A82" s="227"/>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row>
    <row r="83" spans="1:60">
      <c r="A83" s="227"/>
      <c r="C83" s="443"/>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row>
    <row r="84" spans="1:60">
      <c r="A84" s="227"/>
      <c r="C84" s="443"/>
      <c r="D84" s="443"/>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3"/>
      <c r="AY84" s="443"/>
      <c r="AZ84" s="443"/>
      <c r="BA84" s="443"/>
      <c r="BB84" s="443"/>
      <c r="BC84" s="443"/>
      <c r="BD84" s="443"/>
      <c r="BE84" s="443"/>
      <c r="BF84" s="443"/>
      <c r="BG84" s="443"/>
      <c r="BH84" s="443"/>
    </row>
    <row r="85" spans="1:60">
      <c r="A85" s="227"/>
      <c r="C85" s="443"/>
      <c r="D85" s="443"/>
      <c r="E85" s="443"/>
      <c r="F85" s="443"/>
      <c r="G85" s="443"/>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3"/>
      <c r="AY85" s="443"/>
      <c r="AZ85" s="443"/>
      <c r="BA85" s="443"/>
      <c r="BB85" s="443"/>
      <c r="BC85" s="443"/>
      <c r="BD85" s="443"/>
      <c r="BE85" s="443"/>
      <c r="BF85" s="443"/>
      <c r="BG85" s="443"/>
      <c r="BH85" s="443"/>
    </row>
    <row r="86" spans="1:60">
      <c r="A86" s="227"/>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row>
    <row r="87" spans="1:60">
      <c r="A87" s="227"/>
      <c r="C87" s="443"/>
      <c r="D87" s="443"/>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3"/>
      <c r="AY87" s="443"/>
      <c r="AZ87" s="443"/>
      <c r="BA87" s="443"/>
      <c r="BB87" s="443"/>
      <c r="BC87" s="443"/>
      <c r="BD87" s="443"/>
      <c r="BE87" s="443"/>
      <c r="BF87" s="443"/>
      <c r="BG87" s="443"/>
      <c r="BH87" s="443"/>
    </row>
    <row r="88" spans="1:60">
      <c r="A88" s="227"/>
      <c r="C88" s="443"/>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3"/>
      <c r="AY88" s="443"/>
      <c r="AZ88" s="443"/>
      <c r="BA88" s="443"/>
      <c r="BB88" s="443"/>
      <c r="BC88" s="443"/>
      <c r="BD88" s="443"/>
      <c r="BE88" s="443"/>
      <c r="BF88" s="443"/>
      <c r="BG88" s="443"/>
      <c r="BH88" s="443"/>
    </row>
    <row r="89" spans="1:60">
      <c r="A89" s="227"/>
      <c r="C89" s="443"/>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3"/>
      <c r="AY89" s="443"/>
      <c r="AZ89" s="443"/>
      <c r="BA89" s="443"/>
      <c r="BB89" s="443"/>
      <c r="BC89" s="443"/>
      <c r="BD89" s="443"/>
      <c r="BE89" s="443"/>
      <c r="BF89" s="443"/>
      <c r="BG89" s="443"/>
      <c r="BH89" s="443"/>
    </row>
    <row r="90" spans="1:60">
      <c r="A90" s="227"/>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3"/>
      <c r="AY90" s="443"/>
      <c r="AZ90" s="443"/>
      <c r="BA90" s="443"/>
      <c r="BB90" s="443"/>
      <c r="BC90" s="443"/>
      <c r="BD90" s="443"/>
      <c r="BE90" s="443"/>
      <c r="BF90" s="443"/>
      <c r="BG90" s="443"/>
      <c r="BH90" s="443"/>
    </row>
    <row r="91" spans="1:60">
      <c r="A91" s="227"/>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3"/>
      <c r="AY91" s="443"/>
      <c r="AZ91" s="443"/>
      <c r="BA91" s="443"/>
      <c r="BB91" s="443"/>
      <c r="BC91" s="443"/>
      <c r="BD91" s="443"/>
      <c r="BE91" s="443"/>
      <c r="BF91" s="443"/>
      <c r="BG91" s="443"/>
      <c r="BH91" s="443"/>
    </row>
    <row r="92" spans="1:60">
      <c r="A92" s="227"/>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3"/>
      <c r="AY92" s="443"/>
      <c r="AZ92" s="443"/>
      <c r="BA92" s="443"/>
      <c r="BB92" s="443"/>
      <c r="BC92" s="443"/>
      <c r="BD92" s="443"/>
      <c r="BE92" s="443"/>
      <c r="BF92" s="443"/>
      <c r="BG92" s="443"/>
      <c r="BH92" s="443"/>
    </row>
    <row r="93" spans="1:60">
      <c r="A93" s="227"/>
      <c r="C93" s="443"/>
      <c r="D93" s="443"/>
      <c r="E93" s="443"/>
      <c r="F93" s="443"/>
      <c r="G93" s="443"/>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3"/>
      <c r="AY93" s="443"/>
      <c r="AZ93" s="443"/>
      <c r="BA93" s="443"/>
      <c r="BB93" s="443"/>
      <c r="BC93" s="443"/>
      <c r="BD93" s="443"/>
      <c r="BE93" s="443"/>
      <c r="BF93" s="443"/>
      <c r="BG93" s="443"/>
      <c r="BH93" s="443"/>
    </row>
    <row r="94" spans="1:60">
      <c r="A94" s="227"/>
      <c r="C94" s="443"/>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3"/>
      <c r="AY94" s="443"/>
      <c r="AZ94" s="443"/>
      <c r="BA94" s="443"/>
      <c r="BB94" s="443"/>
      <c r="BC94" s="443"/>
      <c r="BD94" s="443"/>
      <c r="BE94" s="443"/>
      <c r="BF94" s="443"/>
      <c r="BG94" s="443"/>
      <c r="BH94" s="443"/>
    </row>
    <row r="95" spans="1:60">
      <c r="A95" s="227"/>
      <c r="C95" s="443"/>
      <c r="D95" s="443"/>
      <c r="E95" s="443"/>
      <c r="F95" s="443"/>
      <c r="G95" s="443"/>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3"/>
      <c r="AY95" s="443"/>
      <c r="AZ95" s="443"/>
      <c r="BA95" s="443"/>
      <c r="BB95" s="443"/>
      <c r="BC95" s="443"/>
      <c r="BD95" s="443"/>
      <c r="BE95" s="443"/>
      <c r="BF95" s="443"/>
      <c r="BG95" s="443"/>
      <c r="BH95" s="443"/>
    </row>
    <row r="96" spans="1:60">
      <c r="A96" s="227"/>
      <c r="C96" s="443"/>
      <c r="D96" s="443"/>
      <c r="E96" s="443"/>
      <c r="F96" s="443"/>
      <c r="G96" s="443"/>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3"/>
      <c r="AY96" s="443"/>
      <c r="AZ96" s="443"/>
      <c r="BA96" s="443"/>
      <c r="BB96" s="443"/>
      <c r="BC96" s="443"/>
      <c r="BD96" s="443"/>
      <c r="BE96" s="443"/>
      <c r="BF96" s="443"/>
      <c r="BG96" s="443"/>
      <c r="BH96" s="443"/>
    </row>
    <row r="97" spans="1:60">
      <c r="A97" s="227"/>
      <c r="C97" s="443"/>
      <c r="D97" s="443"/>
      <c r="E97" s="443"/>
      <c r="F97" s="443"/>
      <c r="G97" s="443"/>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3"/>
      <c r="AY97" s="443"/>
      <c r="AZ97" s="443"/>
      <c r="BA97" s="443"/>
      <c r="BB97" s="443"/>
      <c r="BC97" s="443"/>
      <c r="BD97" s="443"/>
      <c r="BE97" s="443"/>
      <c r="BF97" s="443"/>
      <c r="BG97" s="443"/>
      <c r="BH97" s="443"/>
    </row>
    <row r="98" spans="1:60">
      <c r="A98" s="227"/>
      <c r="C98" s="443"/>
      <c r="D98" s="443"/>
      <c r="E98" s="443"/>
      <c r="F98" s="443"/>
      <c r="G98" s="443"/>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3"/>
      <c r="AY98" s="443"/>
      <c r="AZ98" s="443"/>
      <c r="BA98" s="443"/>
      <c r="BB98" s="443"/>
      <c r="BC98" s="443"/>
      <c r="BD98" s="443"/>
      <c r="BE98" s="443"/>
      <c r="BF98" s="443"/>
      <c r="BG98" s="443"/>
      <c r="BH98" s="443"/>
    </row>
    <row r="99" spans="1:60">
      <c r="A99" s="227"/>
      <c r="C99" s="443"/>
      <c r="D99" s="443"/>
      <c r="E99" s="443"/>
      <c r="F99" s="443"/>
      <c r="G99" s="443"/>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3"/>
      <c r="AY99" s="443"/>
      <c r="AZ99" s="443"/>
      <c r="BA99" s="443"/>
      <c r="BB99" s="443"/>
      <c r="BC99" s="443"/>
      <c r="BD99" s="443"/>
      <c r="BE99" s="443"/>
      <c r="BF99" s="443"/>
      <c r="BG99" s="443"/>
      <c r="BH99" s="443"/>
    </row>
    <row r="100" spans="1:60">
      <c r="A100" s="227"/>
      <c r="C100" s="443"/>
      <c r="D100" s="443"/>
      <c r="E100" s="443"/>
      <c r="F100" s="443"/>
      <c r="G100" s="443"/>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3"/>
      <c r="AY100" s="443"/>
      <c r="AZ100" s="443"/>
      <c r="BA100" s="443"/>
      <c r="BB100" s="443"/>
      <c r="BC100" s="443"/>
      <c r="BD100" s="443"/>
      <c r="BE100" s="443"/>
      <c r="BF100" s="443"/>
      <c r="BG100" s="443"/>
      <c r="BH100" s="443"/>
    </row>
    <row r="101" spans="1:60">
      <c r="A101" s="227"/>
      <c r="C101" s="443"/>
      <c r="D101" s="443"/>
      <c r="E101" s="443"/>
      <c r="F101" s="443"/>
      <c r="G101" s="443"/>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3"/>
      <c r="AY101" s="443"/>
      <c r="AZ101" s="443"/>
      <c r="BA101" s="443"/>
      <c r="BB101" s="443"/>
      <c r="BC101" s="443"/>
      <c r="BD101" s="443"/>
      <c r="BE101" s="443"/>
      <c r="BF101" s="443"/>
      <c r="BG101" s="443"/>
      <c r="BH101" s="443"/>
    </row>
    <row r="102" spans="1:60">
      <c r="A102" s="227"/>
      <c r="C102" s="443"/>
      <c r="D102" s="443"/>
      <c r="E102" s="443"/>
      <c r="F102" s="443"/>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3"/>
      <c r="AY102" s="443"/>
      <c r="AZ102" s="443"/>
      <c r="BA102" s="443"/>
      <c r="BB102" s="443"/>
      <c r="BC102" s="443"/>
      <c r="BD102" s="443"/>
      <c r="BE102" s="443"/>
      <c r="BF102" s="443"/>
      <c r="BG102" s="443"/>
      <c r="BH102" s="443"/>
    </row>
    <row r="103" spans="1:60">
      <c r="A103" s="227"/>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c r="BE103" s="443"/>
      <c r="BF103" s="443"/>
      <c r="BG103" s="443"/>
      <c r="BH103" s="443"/>
    </row>
    <row r="104" spans="1:60">
      <c r="A104" s="227"/>
      <c r="C104" s="443"/>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3"/>
      <c r="AY104" s="443"/>
      <c r="AZ104" s="443"/>
      <c r="BA104" s="443"/>
      <c r="BB104" s="443"/>
      <c r="BC104" s="443"/>
      <c r="BD104" s="443"/>
      <c r="BE104" s="443"/>
      <c r="BF104" s="443"/>
      <c r="BG104" s="443"/>
      <c r="BH104" s="443"/>
    </row>
    <row r="105" spans="1:60">
      <c r="A105" s="227"/>
      <c r="C105" s="443"/>
      <c r="D105" s="443"/>
      <c r="E105" s="443"/>
      <c r="F105" s="443"/>
      <c r="G105" s="443"/>
      <c r="H105" s="443"/>
      <c r="I105" s="443"/>
      <c r="J105" s="443"/>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row>
    <row r="106" spans="1:60">
      <c r="A106" s="227"/>
      <c r="C106" s="443"/>
      <c r="D106" s="443"/>
      <c r="E106" s="443"/>
      <c r="F106" s="443"/>
      <c r="G106" s="443"/>
      <c r="H106" s="443"/>
      <c r="I106" s="443"/>
      <c r="J106" s="443"/>
      <c r="K106" s="443"/>
      <c r="L106" s="443"/>
      <c r="M106" s="443"/>
      <c r="N106" s="443"/>
      <c r="O106" s="443"/>
      <c r="P106" s="443"/>
      <c r="Q106" s="443"/>
      <c r="R106" s="443"/>
      <c r="S106" s="443"/>
      <c r="T106" s="443"/>
      <c r="U106" s="443"/>
      <c r="V106" s="443"/>
      <c r="W106" s="443"/>
      <c r="X106" s="443"/>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3"/>
      <c r="AY106" s="443"/>
      <c r="AZ106" s="443"/>
      <c r="BA106" s="443"/>
      <c r="BB106" s="443"/>
      <c r="BC106" s="443"/>
      <c r="BD106" s="443"/>
      <c r="BE106" s="443"/>
      <c r="BF106" s="443"/>
      <c r="BG106" s="443"/>
      <c r="BH106" s="443"/>
    </row>
    <row r="107" spans="1:60">
      <c r="A107" s="227"/>
      <c r="C107" s="443"/>
      <c r="D107" s="443"/>
      <c r="E107" s="443"/>
      <c r="F107" s="443"/>
      <c r="G107" s="443"/>
      <c r="H107" s="443"/>
      <c r="I107" s="443"/>
      <c r="J107" s="443"/>
      <c r="K107" s="443"/>
      <c r="L107" s="443"/>
      <c r="M107" s="443"/>
      <c r="N107" s="443"/>
      <c r="O107" s="443"/>
      <c r="P107" s="443"/>
      <c r="Q107" s="443"/>
      <c r="R107" s="443"/>
      <c r="S107" s="443"/>
      <c r="T107" s="443"/>
      <c r="U107" s="443"/>
      <c r="V107" s="443"/>
      <c r="W107" s="443"/>
      <c r="X107" s="443"/>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3"/>
      <c r="AY107" s="443"/>
      <c r="AZ107" s="443"/>
      <c r="BA107" s="443"/>
      <c r="BB107" s="443"/>
      <c r="BC107" s="443"/>
      <c r="BD107" s="443"/>
      <c r="BE107" s="443"/>
      <c r="BF107" s="443"/>
      <c r="BG107" s="443"/>
      <c r="BH107" s="443"/>
    </row>
    <row r="108" spans="1:60">
      <c r="A108" s="227"/>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3"/>
      <c r="AY108" s="443"/>
      <c r="AZ108" s="443"/>
      <c r="BA108" s="443"/>
      <c r="BB108" s="443"/>
      <c r="BC108" s="443"/>
      <c r="BD108" s="443"/>
      <c r="BE108" s="443"/>
      <c r="BF108" s="443"/>
      <c r="BG108" s="443"/>
      <c r="BH108" s="443"/>
    </row>
    <row r="109" spans="1:60">
      <c r="A109" s="227"/>
      <c r="C109" s="443"/>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3"/>
      <c r="BB109" s="443"/>
      <c r="BC109" s="443"/>
      <c r="BD109" s="443"/>
      <c r="BE109" s="443"/>
      <c r="BF109" s="443"/>
      <c r="BG109" s="443"/>
      <c r="BH109" s="443"/>
    </row>
    <row r="110" spans="1:60">
      <c r="A110" s="227"/>
      <c r="C110" s="443"/>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row>
    <row r="111" spans="1:60">
      <c r="A111" s="227"/>
      <c r="C111" s="443"/>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3"/>
      <c r="AY111" s="443"/>
      <c r="AZ111" s="443"/>
      <c r="BA111" s="443"/>
      <c r="BB111" s="443"/>
      <c r="BC111" s="443"/>
      <c r="BD111" s="443"/>
      <c r="BE111" s="443"/>
      <c r="BF111" s="443"/>
      <c r="BG111" s="443"/>
      <c r="BH111" s="443"/>
    </row>
    <row r="112" spans="1:60">
      <c r="A112" s="227"/>
      <c r="C112" s="443"/>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row>
    <row r="113" spans="1:60">
      <c r="A113" s="227"/>
      <c r="C113" s="443"/>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43"/>
      <c r="AE113" s="443"/>
      <c r="AF113" s="443"/>
      <c r="AG113" s="443"/>
      <c r="AH113" s="443"/>
      <c r="AI113" s="443"/>
      <c r="AJ113" s="443"/>
      <c r="AK113" s="443"/>
      <c r="AL113" s="443"/>
      <c r="AM113" s="443"/>
      <c r="AN113" s="443"/>
      <c r="AO113" s="443"/>
      <c r="AP113" s="443"/>
      <c r="AQ113" s="443"/>
      <c r="AR113" s="443"/>
      <c r="AS113" s="443"/>
      <c r="AT113" s="443"/>
      <c r="AU113" s="443"/>
      <c r="AV113" s="443"/>
      <c r="AW113" s="443"/>
      <c r="AX113" s="443"/>
      <c r="AY113" s="443"/>
      <c r="AZ113" s="443"/>
      <c r="BA113" s="443"/>
      <c r="BB113" s="443"/>
      <c r="BC113" s="443"/>
      <c r="BD113" s="443"/>
      <c r="BE113" s="443"/>
      <c r="BF113" s="443"/>
      <c r="BG113" s="443"/>
      <c r="BH113" s="443"/>
    </row>
    <row r="114" spans="1:60">
      <c r="A114" s="227"/>
      <c r="C114" s="443"/>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43"/>
      <c r="AE114" s="443"/>
      <c r="AF114" s="443"/>
      <c r="AG114" s="443"/>
      <c r="AH114" s="443"/>
      <c r="AI114" s="443"/>
      <c r="AJ114" s="443"/>
      <c r="AK114" s="443"/>
      <c r="AL114" s="443"/>
      <c r="AM114" s="443"/>
      <c r="AN114" s="443"/>
      <c r="AO114" s="443"/>
      <c r="AP114" s="443"/>
      <c r="AQ114" s="443"/>
      <c r="AR114" s="443"/>
      <c r="AS114" s="443"/>
      <c r="AT114" s="443"/>
      <c r="AU114" s="443"/>
      <c r="AV114" s="443"/>
      <c r="AW114" s="443"/>
      <c r="AX114" s="443"/>
      <c r="AY114" s="443"/>
      <c r="AZ114" s="443"/>
      <c r="BA114" s="443"/>
      <c r="BB114" s="443"/>
      <c r="BC114" s="443"/>
      <c r="BD114" s="443"/>
      <c r="BE114" s="443"/>
      <c r="BF114" s="443"/>
      <c r="BG114" s="443"/>
      <c r="BH114" s="443"/>
    </row>
    <row r="115" spans="1:60">
      <c r="A115" s="227"/>
      <c r="C115" s="443"/>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row>
    <row r="116" spans="1:60">
      <c r="A116" s="227"/>
      <c r="C116" s="443"/>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row>
    <row r="117" spans="1:60">
      <c r="A117" s="227"/>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443"/>
      <c r="AC117" s="443"/>
      <c r="AD117" s="443"/>
      <c r="AE117" s="443"/>
      <c r="AF117" s="443"/>
      <c r="AG117" s="443"/>
      <c r="AH117" s="443"/>
      <c r="AI117" s="443"/>
      <c r="AJ117" s="443"/>
      <c r="AK117" s="443"/>
      <c r="AL117" s="443"/>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row>
    <row r="118" spans="1:60">
      <c r="A118" s="227"/>
      <c r="C118" s="443"/>
      <c r="D118" s="443"/>
      <c r="E118" s="443"/>
      <c r="F118" s="443"/>
      <c r="G118" s="443"/>
      <c r="H118" s="443"/>
      <c r="I118" s="443"/>
      <c r="J118" s="443"/>
      <c r="K118" s="443"/>
      <c r="L118" s="443"/>
      <c r="M118" s="443"/>
      <c r="N118" s="443"/>
      <c r="O118" s="443"/>
      <c r="P118" s="443"/>
      <c r="Q118" s="443"/>
      <c r="R118" s="443"/>
      <c r="S118" s="443"/>
      <c r="T118" s="443"/>
      <c r="U118" s="443"/>
      <c r="V118" s="443"/>
      <c r="W118" s="443"/>
      <c r="X118" s="443"/>
      <c r="Y118" s="443"/>
      <c r="Z118" s="443"/>
      <c r="AA118" s="443"/>
      <c r="AB118" s="443"/>
      <c r="AC118" s="443"/>
      <c r="AD118" s="443"/>
      <c r="AE118" s="443"/>
      <c r="AF118" s="443"/>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row>
    <row r="119" spans="1:60">
      <c r="A119" s="227"/>
      <c r="C119" s="443"/>
      <c r="D119" s="443"/>
      <c r="E119" s="443"/>
      <c r="F119" s="443"/>
      <c r="G119" s="443"/>
      <c r="H119" s="443"/>
      <c r="I119" s="443"/>
      <c r="J119" s="443"/>
      <c r="K119" s="443"/>
      <c r="L119" s="443"/>
      <c r="M119" s="443"/>
      <c r="N119" s="443"/>
      <c r="O119" s="443"/>
      <c r="P119" s="443"/>
      <c r="Q119" s="443"/>
      <c r="R119" s="443"/>
      <c r="S119" s="443"/>
      <c r="T119" s="443"/>
      <c r="U119" s="443"/>
      <c r="V119" s="443"/>
      <c r="W119" s="443"/>
      <c r="X119" s="443"/>
      <c r="Y119" s="443"/>
      <c r="Z119" s="443"/>
      <c r="AA119" s="443"/>
      <c r="AB119" s="443"/>
      <c r="AC119" s="443"/>
      <c r="AD119" s="443"/>
      <c r="AE119" s="443"/>
      <c r="AF119" s="443"/>
      <c r="AG119" s="443"/>
      <c r="AH119" s="443"/>
      <c r="AI119" s="443"/>
      <c r="AJ119" s="443"/>
      <c r="AK119" s="443"/>
      <c r="AL119" s="443"/>
      <c r="AM119" s="443"/>
      <c r="AN119" s="443"/>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row>
  </sheetData>
  <phoneticPr fontId="3"/>
  <pageMargins left="0.78740157480314965" right="0.78740157480314965" top="0.78740157480314965" bottom="0.78740157480314965" header="0.51181102362204722" footer="0.27559055118110237"/>
  <pageSetup paperSize="9" scale="95" fitToWidth="5"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P45"/>
  <sheetViews>
    <sheetView workbookViewId="0">
      <pane xSplit="2" ySplit="4" topLeftCell="C5" activePane="bottomRight" state="frozen"/>
      <selection activeCell="J3" sqref="J3"/>
      <selection pane="topRight" activeCell="J3" sqref="J3"/>
      <selection pane="bottomLeft" activeCell="J3" sqref="J3"/>
      <selection pane="bottomRight" activeCell="B4" sqref="B4"/>
    </sheetView>
  </sheetViews>
  <sheetFormatPr defaultRowHeight="13.5"/>
  <cols>
    <col min="1" max="1" width="4.875" customWidth="1"/>
    <col min="2" max="2" width="25.625" customWidth="1"/>
    <col min="3" max="41" width="9.125" customWidth="1"/>
  </cols>
  <sheetData>
    <row r="1" spans="1:42">
      <c r="A1" s="220" t="s">
        <v>408</v>
      </c>
      <c r="F1" t="s">
        <v>252</v>
      </c>
    </row>
    <row r="2" spans="1:42">
      <c r="A2" s="53" t="s">
        <v>367</v>
      </c>
    </row>
    <row r="3" spans="1:42" s="1" customFormat="1" ht="12">
      <c r="A3" s="55" t="s">
        <v>252</v>
      </c>
      <c r="B3" s="56"/>
      <c r="C3" s="221" t="s">
        <v>352</v>
      </c>
      <c r="D3" s="221" t="s">
        <v>353</v>
      </c>
      <c r="E3" s="221" t="s">
        <v>354</v>
      </c>
      <c r="F3" s="221" t="s">
        <v>355</v>
      </c>
      <c r="G3" s="221" t="s">
        <v>356</v>
      </c>
      <c r="H3" s="222" t="s">
        <v>357</v>
      </c>
      <c r="I3" s="222" t="s">
        <v>358</v>
      </c>
      <c r="J3" s="222" t="s">
        <v>359</v>
      </c>
      <c r="K3" s="222" t="s">
        <v>360</v>
      </c>
      <c r="L3" s="222" t="s">
        <v>253</v>
      </c>
      <c r="M3" s="222" t="s">
        <v>254</v>
      </c>
      <c r="N3" s="222" t="s">
        <v>255</v>
      </c>
      <c r="O3" s="222" t="s">
        <v>256</v>
      </c>
      <c r="P3" s="222" t="s">
        <v>257</v>
      </c>
      <c r="Q3" s="222" t="s">
        <v>258</v>
      </c>
      <c r="R3" s="222" t="s">
        <v>259</v>
      </c>
      <c r="S3" s="222" t="s">
        <v>260</v>
      </c>
      <c r="T3" s="222" t="s">
        <v>261</v>
      </c>
      <c r="U3" s="222" t="s">
        <v>262</v>
      </c>
      <c r="V3" s="222" t="s">
        <v>263</v>
      </c>
      <c r="W3" s="222" t="s">
        <v>264</v>
      </c>
      <c r="X3" s="222" t="s">
        <v>265</v>
      </c>
      <c r="Y3" s="222" t="s">
        <v>266</v>
      </c>
      <c r="Z3" s="222" t="s">
        <v>267</v>
      </c>
      <c r="AA3" s="222" t="s">
        <v>268</v>
      </c>
      <c r="AB3" s="222" t="s">
        <v>269</v>
      </c>
      <c r="AC3" s="222" t="s">
        <v>270</v>
      </c>
      <c r="AD3" s="222" t="s">
        <v>271</v>
      </c>
      <c r="AE3" s="222" t="s">
        <v>272</v>
      </c>
      <c r="AF3" s="222" t="s">
        <v>273</v>
      </c>
      <c r="AG3" s="222" t="s">
        <v>274</v>
      </c>
      <c r="AH3" s="222" t="s">
        <v>275</v>
      </c>
      <c r="AI3" s="222" t="s">
        <v>276</v>
      </c>
      <c r="AJ3" s="222" t="s">
        <v>277</v>
      </c>
      <c r="AK3" s="222" t="s">
        <v>282</v>
      </c>
      <c r="AL3" s="221" t="s">
        <v>332</v>
      </c>
      <c r="AM3" s="221" t="s">
        <v>334</v>
      </c>
      <c r="AN3" s="221" t="s">
        <v>335</v>
      </c>
      <c r="AO3" s="221" t="s">
        <v>336</v>
      </c>
      <c r="AP3" s="223"/>
    </row>
    <row r="4" spans="1:42" s="1" customFormat="1" ht="33" customHeight="1">
      <c r="A4" s="57"/>
      <c r="B4" s="58" t="s">
        <v>368</v>
      </c>
      <c r="C4" s="224" t="s">
        <v>369</v>
      </c>
      <c r="D4" s="224" t="s">
        <v>370</v>
      </c>
      <c r="E4" s="224" t="s">
        <v>371</v>
      </c>
      <c r="F4" s="224" t="s">
        <v>7</v>
      </c>
      <c r="G4" s="224" t="s">
        <v>330</v>
      </c>
      <c r="H4" s="225" t="s">
        <v>8</v>
      </c>
      <c r="I4" s="225" t="s">
        <v>361</v>
      </c>
      <c r="J4" s="225" t="s">
        <v>9</v>
      </c>
      <c r="K4" s="225" t="s">
        <v>10</v>
      </c>
      <c r="L4" s="225" t="s">
        <v>410</v>
      </c>
      <c r="M4" s="225" t="s">
        <v>11</v>
      </c>
      <c r="N4" s="225" t="s">
        <v>12</v>
      </c>
      <c r="O4" s="225" t="s">
        <v>13</v>
      </c>
      <c r="P4" s="225" t="s">
        <v>14</v>
      </c>
      <c r="Q4" s="225" t="s">
        <v>362</v>
      </c>
      <c r="R4" s="225" t="s">
        <v>363</v>
      </c>
      <c r="S4" s="225" t="s">
        <v>364</v>
      </c>
      <c r="T4" s="225" t="s">
        <v>372</v>
      </c>
      <c r="U4" s="225" t="s">
        <v>15</v>
      </c>
      <c r="V4" s="225" t="s">
        <v>435</v>
      </c>
      <c r="W4" s="225" t="s">
        <v>307</v>
      </c>
      <c r="X4" s="225" t="s">
        <v>16</v>
      </c>
      <c r="Y4" s="225" t="s">
        <v>17</v>
      </c>
      <c r="Z4" s="225" t="s">
        <v>308</v>
      </c>
      <c r="AA4" s="225" t="s">
        <v>365</v>
      </c>
      <c r="AB4" s="225" t="s">
        <v>373</v>
      </c>
      <c r="AC4" s="225" t="s">
        <v>374</v>
      </c>
      <c r="AD4" s="225" t="s">
        <v>18</v>
      </c>
      <c r="AE4" s="225" t="s">
        <v>19</v>
      </c>
      <c r="AF4" s="225" t="s">
        <v>412</v>
      </c>
      <c r="AG4" s="225" t="s">
        <v>331</v>
      </c>
      <c r="AH4" s="225" t="s">
        <v>20</v>
      </c>
      <c r="AI4" s="225" t="s">
        <v>21</v>
      </c>
      <c r="AJ4" s="225" t="s">
        <v>375</v>
      </c>
      <c r="AK4" s="225" t="s">
        <v>413</v>
      </c>
      <c r="AL4" s="224" t="s">
        <v>22</v>
      </c>
      <c r="AM4" s="224" t="s">
        <v>436</v>
      </c>
      <c r="AN4" s="224" t="s">
        <v>376</v>
      </c>
      <c r="AO4" s="224" t="s">
        <v>377</v>
      </c>
      <c r="AP4" s="226" t="s">
        <v>285</v>
      </c>
    </row>
    <row r="5" spans="1:42" s="1" customFormat="1" ht="12">
      <c r="A5" s="59" t="s">
        <v>352</v>
      </c>
      <c r="B5" s="13" t="s">
        <v>369</v>
      </c>
      <c r="C5" s="459">
        <v>1.0230575269407449</v>
      </c>
      <c r="D5" s="459">
        <v>3.0336405151010237E-4</v>
      </c>
      <c r="E5" s="459">
        <v>9.2746662931169851E-4</v>
      </c>
      <c r="F5" s="459">
        <v>1.0675991898499865E-5</v>
      </c>
      <c r="G5" s="459">
        <v>3.0739857940812333E-2</v>
      </c>
      <c r="H5" s="459">
        <v>1.5570989563195694E-3</v>
      </c>
      <c r="I5" s="459">
        <v>6.4888325044517905E-5</v>
      </c>
      <c r="J5" s="459">
        <v>3.0702239383130318E-4</v>
      </c>
      <c r="K5" s="459">
        <v>3.8462574454671976E-6</v>
      </c>
      <c r="L5" s="459">
        <v>9.7381687350662138E-4</v>
      </c>
      <c r="M5" s="459">
        <v>2.1661663136021259E-5</v>
      </c>
      <c r="N5" s="459">
        <v>5.8518752431162365E-6</v>
      </c>
      <c r="O5" s="459">
        <v>1.0442725485007035E-5</v>
      </c>
      <c r="P5" s="459">
        <v>6.6353584792680511E-6</v>
      </c>
      <c r="Q5" s="459">
        <v>5.4330783361924509E-6</v>
      </c>
      <c r="R5" s="459">
        <v>1.0520306415648242E-5</v>
      </c>
      <c r="S5" s="459">
        <v>1.5360664773870214E-5</v>
      </c>
      <c r="T5" s="459">
        <v>9.3142486284755441E-6</v>
      </c>
      <c r="U5" s="459">
        <v>1.3801152838635073E-5</v>
      </c>
      <c r="V5" s="459">
        <v>1.4010776749535248E-5</v>
      </c>
      <c r="W5" s="459">
        <v>1.002009759010692E-5</v>
      </c>
      <c r="X5" s="459">
        <v>8.934653962694274E-4</v>
      </c>
      <c r="Y5" s="459">
        <v>1.8398730684404094E-4</v>
      </c>
      <c r="Z5" s="459">
        <v>8.5892605230560923E-6</v>
      </c>
      <c r="AA5" s="459">
        <v>2.3575114403805806E-5</v>
      </c>
      <c r="AB5" s="459">
        <v>9.4547560118175235E-6</v>
      </c>
      <c r="AC5" s="459">
        <v>3.7193394622509821E-5</v>
      </c>
      <c r="AD5" s="459">
        <v>8.9350979241705119E-6</v>
      </c>
      <c r="AE5" s="459">
        <v>4.9314563228432059E-6</v>
      </c>
      <c r="AF5" s="459">
        <v>1.2859739544594795E-5</v>
      </c>
      <c r="AG5" s="459">
        <v>3.033854581608002E-5</v>
      </c>
      <c r="AH5" s="459">
        <v>1.4935350381396411E-5</v>
      </c>
      <c r="AI5" s="459">
        <v>3.9288072685559E-4</v>
      </c>
      <c r="AJ5" s="459">
        <v>5.1279676949279797E-4</v>
      </c>
      <c r="AK5" s="459">
        <v>4.2326574567893752E-4</v>
      </c>
      <c r="AL5" s="459">
        <v>1.2287311575676244E-5</v>
      </c>
      <c r="AM5" s="459">
        <v>4.306942152211969E-3</v>
      </c>
      <c r="AN5" s="459">
        <v>3.3906154868247184E-5</v>
      </c>
      <c r="AO5" s="459">
        <v>4.1131851915598791E-5</v>
      </c>
      <c r="AP5" s="460">
        <v>1.0650200924393634</v>
      </c>
    </row>
    <row r="6" spans="1:42" s="1" customFormat="1" ht="12">
      <c r="A6" s="60" t="s">
        <v>353</v>
      </c>
      <c r="B6" s="13" t="s">
        <v>370</v>
      </c>
      <c r="C6" s="459">
        <v>1.2109653161889176E-4</v>
      </c>
      <c r="D6" s="459">
        <v>1.0435009585960251</v>
      </c>
      <c r="E6" s="459">
        <v>1.0362040967411852E-4</v>
      </c>
      <c r="F6" s="459">
        <v>9.9955874878625452E-6</v>
      </c>
      <c r="G6" s="459">
        <v>2.4108266018057326E-4</v>
      </c>
      <c r="H6" s="459">
        <v>1.8885216560315629E-5</v>
      </c>
      <c r="I6" s="459">
        <v>7.6616131775545885E-3</v>
      </c>
      <c r="J6" s="459">
        <v>1.3609560075539858E-4</v>
      </c>
      <c r="K6" s="459">
        <v>2.422070262284252E-6</v>
      </c>
      <c r="L6" s="459">
        <v>1.8978188886969546E-5</v>
      </c>
      <c r="M6" s="459">
        <v>3.5339834449822088E-5</v>
      </c>
      <c r="N6" s="459">
        <v>4.3450423408155612E-6</v>
      </c>
      <c r="O6" s="459">
        <v>8.0050037657544307E-6</v>
      </c>
      <c r="P6" s="459">
        <v>1.1303187828245597E-5</v>
      </c>
      <c r="Q6" s="459">
        <v>3.5516060017785263E-6</v>
      </c>
      <c r="R6" s="459">
        <v>4.9825004607386446E-6</v>
      </c>
      <c r="S6" s="459">
        <v>1.3584052532171703E-5</v>
      </c>
      <c r="T6" s="459">
        <v>1.0950820748267577E-5</v>
      </c>
      <c r="U6" s="459">
        <v>1.5981422652835634E-5</v>
      </c>
      <c r="V6" s="459">
        <v>1.4869062919293532E-5</v>
      </c>
      <c r="W6" s="459">
        <v>8.5921435148394473E-6</v>
      </c>
      <c r="X6" s="459">
        <v>4.5760157807368145E-4</v>
      </c>
      <c r="Y6" s="459">
        <v>1.0140882650993419E-4</v>
      </c>
      <c r="Z6" s="459">
        <v>1.1315163232172246E-5</v>
      </c>
      <c r="AA6" s="459">
        <v>1.3949571726374906E-5</v>
      </c>
      <c r="AB6" s="459">
        <v>1.2141602813193723E-5</v>
      </c>
      <c r="AC6" s="459">
        <v>1.8192463121163182E-5</v>
      </c>
      <c r="AD6" s="459">
        <v>1.4442797671727377E-5</v>
      </c>
      <c r="AE6" s="459">
        <v>3.3621593390904171E-6</v>
      </c>
      <c r="AF6" s="459">
        <v>1.41373783803649E-5</v>
      </c>
      <c r="AG6" s="459">
        <v>3.0865552092034833E-5</v>
      </c>
      <c r="AH6" s="459">
        <v>9.787140233550903E-6</v>
      </c>
      <c r="AI6" s="459">
        <v>3.8032966642154936E-5</v>
      </c>
      <c r="AJ6" s="459">
        <v>4.6218300900710859E-5</v>
      </c>
      <c r="AK6" s="459">
        <v>4.161685840546573E-5</v>
      </c>
      <c r="AL6" s="459">
        <v>1.0130126651527849E-5</v>
      </c>
      <c r="AM6" s="459">
        <v>4.9511937204183172E-4</v>
      </c>
      <c r="AN6" s="459">
        <v>7.2793085528827163E-4</v>
      </c>
      <c r="AO6" s="459">
        <v>8.3979810401774184E-6</v>
      </c>
      <c r="AP6" s="461">
        <v>1.0540009034103845</v>
      </c>
    </row>
    <row r="7" spans="1:42" s="1" customFormat="1" ht="12">
      <c r="A7" s="60" t="s">
        <v>354</v>
      </c>
      <c r="B7" s="13" t="s">
        <v>371</v>
      </c>
      <c r="C7" s="459">
        <v>3.158092220443926E-4</v>
      </c>
      <c r="D7" s="459">
        <v>3.8499233440010728E-5</v>
      </c>
      <c r="E7" s="459">
        <v>1.0264562238546846</v>
      </c>
      <c r="F7" s="459">
        <v>1.2467559164063945E-5</v>
      </c>
      <c r="G7" s="459">
        <v>8.8735421867348757E-3</v>
      </c>
      <c r="H7" s="459">
        <v>3.5554361875805579E-5</v>
      </c>
      <c r="I7" s="459">
        <v>2.6478700719887709E-5</v>
      </c>
      <c r="J7" s="459">
        <v>5.1404440329937251E-5</v>
      </c>
      <c r="K7" s="459">
        <v>1.5903498627942413E-5</v>
      </c>
      <c r="L7" s="459">
        <v>6.9651420776748884E-6</v>
      </c>
      <c r="M7" s="459">
        <v>2.0364225385844445E-5</v>
      </c>
      <c r="N7" s="459">
        <v>1.5053425686521131E-5</v>
      </c>
      <c r="O7" s="459">
        <v>4.4864913555309691E-5</v>
      </c>
      <c r="P7" s="459">
        <v>1.1244709641793305E-5</v>
      </c>
      <c r="Q7" s="459">
        <v>4.3304814194936804E-6</v>
      </c>
      <c r="R7" s="459">
        <v>7.6418535858015644E-6</v>
      </c>
      <c r="S7" s="459">
        <v>1.7033558359372855E-5</v>
      </c>
      <c r="T7" s="459">
        <v>1.1145802313528923E-5</v>
      </c>
      <c r="U7" s="459">
        <v>7.2676431022864542E-6</v>
      </c>
      <c r="V7" s="459">
        <v>1.1221498212822727E-5</v>
      </c>
      <c r="W7" s="459">
        <v>5.8409738315835668E-6</v>
      </c>
      <c r="X7" s="459">
        <v>6.0698830394061284E-3</v>
      </c>
      <c r="Y7" s="459">
        <v>8.3413168944276235E-6</v>
      </c>
      <c r="Z7" s="459">
        <v>1.847423467291122E-5</v>
      </c>
      <c r="AA7" s="459">
        <v>1.1453591807839793E-5</v>
      </c>
      <c r="AB7" s="459">
        <v>9.7779218634611775E-6</v>
      </c>
      <c r="AC7" s="459">
        <v>1.3830738756135889E-5</v>
      </c>
      <c r="AD7" s="459">
        <v>2.4420831616333851E-5</v>
      </c>
      <c r="AE7" s="459">
        <v>3.4229299887722304E-6</v>
      </c>
      <c r="AF7" s="459">
        <v>9.8311619209479086E-6</v>
      </c>
      <c r="AG7" s="459">
        <v>4.2550313021092205E-5</v>
      </c>
      <c r="AH7" s="459">
        <v>1.9147575816661101E-5</v>
      </c>
      <c r="AI7" s="459">
        <v>7.704320012918513E-5</v>
      </c>
      <c r="AJ7" s="459">
        <v>4.3082636270517556E-4</v>
      </c>
      <c r="AK7" s="459">
        <v>7.3994561638666045E-5</v>
      </c>
      <c r="AL7" s="459">
        <v>1.4709569166368317E-5</v>
      </c>
      <c r="AM7" s="459">
        <v>3.0793362479511316E-3</v>
      </c>
      <c r="AN7" s="459">
        <v>8.2965352017140049E-5</v>
      </c>
      <c r="AO7" s="459">
        <v>2.1954769991207347E-5</v>
      </c>
      <c r="AP7" s="461">
        <v>1.0460008210041565</v>
      </c>
    </row>
    <row r="8" spans="1:42" s="1" customFormat="1" ht="12">
      <c r="A8" s="60" t="s">
        <v>355</v>
      </c>
      <c r="B8" s="13" t="s">
        <v>7</v>
      </c>
      <c r="C8" s="459">
        <v>1.382942137420438E-4</v>
      </c>
      <c r="D8" s="459">
        <v>8.0885247437661502E-5</v>
      </c>
      <c r="E8" s="459">
        <v>1.630795972550243E-4</v>
      </c>
      <c r="F8" s="459">
        <v>1.0004823817987401</v>
      </c>
      <c r="G8" s="459">
        <v>1.8475181249475958E-4</v>
      </c>
      <c r="H8" s="459">
        <v>2.5832955986967049E-4</v>
      </c>
      <c r="I8" s="459">
        <v>5.0408956030444357E-4</v>
      </c>
      <c r="J8" s="459">
        <v>4.9958544962033866E-4</v>
      </c>
      <c r="K8" s="459">
        <v>1.3640284110785886E-2</v>
      </c>
      <c r="L8" s="459">
        <v>3.1486713296396198E-4</v>
      </c>
      <c r="M8" s="459">
        <v>2.0389905376701468E-3</v>
      </c>
      <c r="N8" s="459">
        <v>1.4929367153001193E-3</v>
      </c>
      <c r="O8" s="459">
        <v>2.8840986790198584E-3</v>
      </c>
      <c r="P8" s="459">
        <v>3.6853256659012652E-4</v>
      </c>
      <c r="Q8" s="459">
        <v>2.1176590898620566E-4</v>
      </c>
      <c r="R8" s="459">
        <v>1.700866180554753E-4</v>
      </c>
      <c r="S8" s="459">
        <v>1.5477513146368535E-4</v>
      </c>
      <c r="T8" s="459">
        <v>2.8220836350454698E-4</v>
      </c>
      <c r="U8" s="459">
        <v>1.7868126197429974E-4</v>
      </c>
      <c r="V8" s="459">
        <v>9.2313585483206224E-5</v>
      </c>
      <c r="W8" s="459">
        <v>2.2179210520916791E-4</v>
      </c>
      <c r="X8" s="459">
        <v>2.0227628596289872E-4</v>
      </c>
      <c r="Y8" s="459">
        <v>2.8259149376801829E-4</v>
      </c>
      <c r="Z8" s="459">
        <v>8.082131302572829E-3</v>
      </c>
      <c r="AA8" s="459">
        <v>4.5840176039199903E-4</v>
      </c>
      <c r="AB8" s="459">
        <v>7.9882958823959704E-4</v>
      </c>
      <c r="AC8" s="459">
        <v>2.6985497050665132E-4</v>
      </c>
      <c r="AD8" s="459">
        <v>6.830674575810755E-5</v>
      </c>
      <c r="AE8" s="459">
        <v>4.2565771045943527E-5</v>
      </c>
      <c r="AF8" s="459">
        <v>2.2373312953129703E-4</v>
      </c>
      <c r="AG8" s="459">
        <v>8.3815612732574812E-5</v>
      </c>
      <c r="AH8" s="459">
        <v>1.599475953414067E-4</v>
      </c>
      <c r="AI8" s="459">
        <v>1.8699596321005235E-4</v>
      </c>
      <c r="AJ8" s="459">
        <v>1.4239261950235214E-4</v>
      </c>
      <c r="AK8" s="459">
        <v>7.5710588927148603E-5</v>
      </c>
      <c r="AL8" s="459">
        <v>7.546555380351548E-5</v>
      </c>
      <c r="AM8" s="459">
        <v>3.5009455845540265E-4</v>
      </c>
      <c r="AN8" s="459">
        <v>1.0397143801036697E-4</v>
      </c>
      <c r="AO8" s="459">
        <v>1.5688354791765447E-4</v>
      </c>
      <c r="AP8" s="461">
        <v>1.0361266984821482</v>
      </c>
    </row>
    <row r="9" spans="1:42" s="1" customFormat="1" ht="12">
      <c r="A9" s="60" t="s">
        <v>356</v>
      </c>
      <c r="B9" s="13" t="s">
        <v>330</v>
      </c>
      <c r="C9" s="459">
        <v>3.729884400747456E-2</v>
      </c>
      <c r="D9" s="459">
        <v>3.9789609816755032E-3</v>
      </c>
      <c r="E9" s="459">
        <v>3.1545823706301546E-2</v>
      </c>
      <c r="F9" s="459">
        <v>4.5667482730070911E-5</v>
      </c>
      <c r="G9" s="459">
        <v>1.0619023993590695</v>
      </c>
      <c r="H9" s="459">
        <v>1.5727850183009963E-3</v>
      </c>
      <c r="I9" s="459">
        <v>4.3937376547185009E-4</v>
      </c>
      <c r="J9" s="459">
        <v>2.5800938863399111E-3</v>
      </c>
      <c r="K9" s="459">
        <v>1.3441103955905391E-5</v>
      </c>
      <c r="L9" s="459">
        <v>1.4353683040874217E-4</v>
      </c>
      <c r="M9" s="459">
        <v>1.3008200512167487E-4</v>
      </c>
      <c r="N9" s="459">
        <v>2.176512553132138E-5</v>
      </c>
      <c r="O9" s="459">
        <v>3.3347822493614528E-5</v>
      </c>
      <c r="P9" s="459">
        <v>2.3848457145418087E-5</v>
      </c>
      <c r="Q9" s="459">
        <v>1.9735851468274445E-5</v>
      </c>
      <c r="R9" s="459">
        <v>2.5110774553758447E-5</v>
      </c>
      <c r="S9" s="459">
        <v>3.1738580890895871E-5</v>
      </c>
      <c r="T9" s="459">
        <v>2.7333023411725088E-5</v>
      </c>
      <c r="U9" s="459">
        <v>2.8945927420217244E-5</v>
      </c>
      <c r="V9" s="459">
        <v>2.5231988399776883E-5</v>
      </c>
      <c r="W9" s="459">
        <v>2.4649464098062431E-5</v>
      </c>
      <c r="X9" s="459">
        <v>2.723968149656445E-3</v>
      </c>
      <c r="Y9" s="459">
        <v>5.2838812706202328E-5</v>
      </c>
      <c r="Z9" s="459">
        <v>2.2458059650935396E-5</v>
      </c>
      <c r="AA9" s="459">
        <v>4.7922747706468619E-5</v>
      </c>
      <c r="AB9" s="459">
        <v>4.1827078292716309E-5</v>
      </c>
      <c r="AC9" s="459">
        <v>8.7629014335071159E-5</v>
      </c>
      <c r="AD9" s="459">
        <v>3.5588859676608111E-5</v>
      </c>
      <c r="AE9" s="459">
        <v>2.0756997909655855E-5</v>
      </c>
      <c r="AF9" s="459">
        <v>7.3206030218855498E-5</v>
      </c>
      <c r="AG9" s="459">
        <v>2.2214391562116765E-4</v>
      </c>
      <c r="AH9" s="459">
        <v>1.1479787946554838E-4</v>
      </c>
      <c r="AI9" s="459">
        <v>1.6898617721402825E-3</v>
      </c>
      <c r="AJ9" s="459">
        <v>2.8786641456574227E-3</v>
      </c>
      <c r="AK9" s="459">
        <v>5.6658628968265384E-4</v>
      </c>
      <c r="AL9" s="459">
        <v>5.3108328070981142E-5</v>
      </c>
      <c r="AM9" s="459">
        <v>3.9595831772664375E-2</v>
      </c>
      <c r="AN9" s="459">
        <v>9.9570908299959169E-5</v>
      </c>
      <c r="AO9" s="459">
        <v>9.7463897919541106E-4</v>
      </c>
      <c r="AP9" s="461">
        <v>1.1892141149032138</v>
      </c>
    </row>
    <row r="10" spans="1:42" s="1" customFormat="1" ht="12">
      <c r="A10" s="60" t="s">
        <v>357</v>
      </c>
      <c r="B10" s="13" t="s">
        <v>8</v>
      </c>
      <c r="C10" s="459">
        <v>3.0675236259790502E-4</v>
      </c>
      <c r="D10" s="459">
        <v>8.8316675432696101E-5</v>
      </c>
      <c r="E10" s="459">
        <v>1.4060093621748833E-3</v>
      </c>
      <c r="F10" s="459">
        <v>3.658703547895935E-4</v>
      </c>
      <c r="G10" s="459">
        <v>1.3142394625486752E-4</v>
      </c>
      <c r="H10" s="459">
        <v>1.0173417913527376</v>
      </c>
      <c r="I10" s="459">
        <v>3.5040281750452483E-4</v>
      </c>
      <c r="J10" s="459">
        <v>1.3377613161766471E-4</v>
      </c>
      <c r="K10" s="459">
        <v>2.5596197481081838E-5</v>
      </c>
      <c r="L10" s="459">
        <v>3.6789154744938408E-4</v>
      </c>
      <c r="M10" s="459">
        <v>3.0537836606504799E-4</v>
      </c>
      <c r="N10" s="459">
        <v>5.1202355898884062E-5</v>
      </c>
      <c r="O10" s="459">
        <v>6.3391828869154631E-5</v>
      </c>
      <c r="P10" s="459">
        <v>1.1153932910944146E-4</v>
      </c>
      <c r="Q10" s="459">
        <v>7.3486529440183867E-5</v>
      </c>
      <c r="R10" s="459">
        <v>8.7154717544493291E-5</v>
      </c>
      <c r="S10" s="459">
        <v>1.049756786186708E-4</v>
      </c>
      <c r="T10" s="459">
        <v>2.2592043809644555E-4</v>
      </c>
      <c r="U10" s="459">
        <v>1.6728843165872678E-4</v>
      </c>
      <c r="V10" s="459">
        <v>1.2731777851744056E-4</v>
      </c>
      <c r="W10" s="459">
        <v>1.126744395613338E-4</v>
      </c>
      <c r="X10" s="459">
        <v>7.4156956864613135E-4</v>
      </c>
      <c r="Y10" s="459">
        <v>2.6261943365567974E-4</v>
      </c>
      <c r="Z10" s="459">
        <v>4.3762122672260261E-5</v>
      </c>
      <c r="AA10" s="459">
        <v>1.3209645895679838E-4</v>
      </c>
      <c r="AB10" s="459">
        <v>1.6944665709955892E-4</v>
      </c>
      <c r="AC10" s="459">
        <v>3.271792748313605E-4</v>
      </c>
      <c r="AD10" s="459">
        <v>1.3899822318076663E-4</v>
      </c>
      <c r="AE10" s="459">
        <v>1.8575410407203194E-5</v>
      </c>
      <c r="AF10" s="459">
        <v>1.7000684127577899E-4</v>
      </c>
      <c r="AG10" s="459">
        <v>9.3255265250676106E-5</v>
      </c>
      <c r="AH10" s="459">
        <v>2.7147152122189265E-4</v>
      </c>
      <c r="AI10" s="459">
        <v>6.1498974594047825E-5</v>
      </c>
      <c r="AJ10" s="459">
        <v>2.2750166908427699E-4</v>
      </c>
      <c r="AK10" s="459">
        <v>1.5338030278220836E-3</v>
      </c>
      <c r="AL10" s="459">
        <v>1.6814662097492441E-4</v>
      </c>
      <c r="AM10" s="459">
        <v>2.8430258148382767E-4</v>
      </c>
      <c r="AN10" s="459">
        <v>1.4191530544140083E-3</v>
      </c>
      <c r="AO10" s="459">
        <v>1.3120111852471246E-4</v>
      </c>
      <c r="AP10" s="461">
        <v>1.0281427484655163</v>
      </c>
    </row>
    <row r="11" spans="1:42" s="1" customFormat="1" ht="12">
      <c r="A11" s="60" t="s">
        <v>358</v>
      </c>
      <c r="B11" s="13" t="s">
        <v>361</v>
      </c>
      <c r="C11" s="459">
        <v>6.4190987139998868E-3</v>
      </c>
      <c r="D11" s="459">
        <v>1.7386412326041054E-3</v>
      </c>
      <c r="E11" s="459">
        <v>1.4226919930697252E-3</v>
      </c>
      <c r="F11" s="459">
        <v>1.2136823365590161E-3</v>
      </c>
      <c r="G11" s="459">
        <v>4.8749520013811999E-3</v>
      </c>
      <c r="H11" s="459">
        <v>2.0882083981092858E-3</v>
      </c>
      <c r="I11" s="459">
        <v>1.0717393609759518</v>
      </c>
      <c r="J11" s="459">
        <v>4.3805382086896591E-3</v>
      </c>
      <c r="K11" s="459">
        <v>1.9763429545214465E-4</v>
      </c>
      <c r="L11" s="459">
        <v>2.0814778362895263E-3</v>
      </c>
      <c r="M11" s="459">
        <v>4.6780602193549712E-3</v>
      </c>
      <c r="N11" s="459">
        <v>4.5351538028303015E-4</v>
      </c>
      <c r="O11" s="459">
        <v>7.3178205171553436E-4</v>
      </c>
      <c r="P11" s="459">
        <v>1.4540670756591088E-3</v>
      </c>
      <c r="Q11" s="459">
        <v>4.4212476158868828E-4</v>
      </c>
      <c r="R11" s="459">
        <v>6.060912658242682E-4</v>
      </c>
      <c r="S11" s="459">
        <v>1.7083181922452674E-3</v>
      </c>
      <c r="T11" s="459">
        <v>1.3746783534274011E-3</v>
      </c>
      <c r="U11" s="459">
        <v>2.1105332548750485E-3</v>
      </c>
      <c r="V11" s="459">
        <v>1.9431828549888153E-3</v>
      </c>
      <c r="W11" s="459">
        <v>9.4004539802256893E-4</v>
      </c>
      <c r="X11" s="459">
        <v>1.5184136635296216E-2</v>
      </c>
      <c r="Y11" s="459">
        <v>1.2309246216181837E-2</v>
      </c>
      <c r="Z11" s="459">
        <v>1.3894616764352124E-3</v>
      </c>
      <c r="AA11" s="459">
        <v>1.7467477771218446E-3</v>
      </c>
      <c r="AB11" s="459">
        <v>1.5617394162486628E-3</v>
      </c>
      <c r="AC11" s="459">
        <v>2.3920198694825138E-3</v>
      </c>
      <c r="AD11" s="459">
        <v>1.7988477759335922E-3</v>
      </c>
      <c r="AE11" s="459">
        <v>4.0701383238745645E-4</v>
      </c>
      <c r="AF11" s="459">
        <v>1.8577139054780751E-3</v>
      </c>
      <c r="AG11" s="459">
        <v>3.7465460946517364E-3</v>
      </c>
      <c r="AH11" s="459">
        <v>1.0063557416814782E-3</v>
      </c>
      <c r="AI11" s="459">
        <v>2.2606211289231855E-3</v>
      </c>
      <c r="AJ11" s="459">
        <v>1.8289313097561504E-3</v>
      </c>
      <c r="AK11" s="459">
        <v>5.143791099517207E-3</v>
      </c>
      <c r="AL11" s="459">
        <v>1.2416972862802518E-3</v>
      </c>
      <c r="AM11" s="459">
        <v>2.0761926073602521E-3</v>
      </c>
      <c r="AN11" s="459">
        <v>0.10113913510693295</v>
      </c>
      <c r="AO11" s="459">
        <v>8.9670893849010808E-4</v>
      </c>
      <c r="AP11" s="461">
        <v>1.2705855912182495</v>
      </c>
    </row>
    <row r="12" spans="1:42" s="1" customFormat="1" ht="12">
      <c r="A12" s="60" t="s">
        <v>359</v>
      </c>
      <c r="B12" s="13" t="s">
        <v>9</v>
      </c>
      <c r="C12" s="459">
        <v>1.2657917183214578E-2</v>
      </c>
      <c r="D12" s="459">
        <v>2.7669574477326583E-4</v>
      </c>
      <c r="E12" s="459">
        <v>2.5658136941910719E-3</v>
      </c>
      <c r="F12" s="459">
        <v>4.166923090650778E-3</v>
      </c>
      <c r="G12" s="459">
        <v>2.7187358093462978E-3</v>
      </c>
      <c r="H12" s="459">
        <v>2.2739310143373062E-2</v>
      </c>
      <c r="I12" s="459">
        <v>7.6555494480810542E-3</v>
      </c>
      <c r="J12" s="459">
        <v>1.0705332260311768</v>
      </c>
      <c r="K12" s="459">
        <v>5.7392847775868247E-4</v>
      </c>
      <c r="L12" s="459">
        <v>3.7356130468763689E-2</v>
      </c>
      <c r="M12" s="459">
        <v>6.4622853272121071E-3</v>
      </c>
      <c r="N12" s="459">
        <v>1.1972656835107648E-3</v>
      </c>
      <c r="O12" s="459">
        <v>1.1448023237917665E-3</v>
      </c>
      <c r="P12" s="459">
        <v>1.6327096786476522E-3</v>
      </c>
      <c r="Q12" s="459">
        <v>5.6460810358437315E-4</v>
      </c>
      <c r="R12" s="459">
        <v>1.047924102698744E-3</v>
      </c>
      <c r="S12" s="459">
        <v>3.1776532942747876E-3</v>
      </c>
      <c r="T12" s="459">
        <v>3.9089658643683706E-3</v>
      </c>
      <c r="U12" s="459">
        <v>3.9014672885474351E-3</v>
      </c>
      <c r="V12" s="459">
        <v>2.3220651823121644E-3</v>
      </c>
      <c r="W12" s="459">
        <v>2.2255469928129912E-3</v>
      </c>
      <c r="X12" s="459">
        <v>7.8890382062675162E-3</v>
      </c>
      <c r="Y12" s="459">
        <v>1.3703182514044519E-3</v>
      </c>
      <c r="Z12" s="459">
        <v>3.9713262421061686E-4</v>
      </c>
      <c r="AA12" s="459">
        <v>2.4187678131427867E-3</v>
      </c>
      <c r="AB12" s="459">
        <v>3.0042797284737209E-3</v>
      </c>
      <c r="AC12" s="459">
        <v>2.1542153129605761E-4</v>
      </c>
      <c r="AD12" s="459">
        <v>2.0278075163793292E-4</v>
      </c>
      <c r="AE12" s="459">
        <v>6.2506496253471043E-5</v>
      </c>
      <c r="AF12" s="459">
        <v>3.1956639582651438E-4</v>
      </c>
      <c r="AG12" s="459">
        <v>5.1817619529383543E-4</v>
      </c>
      <c r="AH12" s="459">
        <v>4.1116825565153207E-4</v>
      </c>
      <c r="AI12" s="459">
        <v>1.7973150366655324E-3</v>
      </c>
      <c r="AJ12" s="459">
        <v>2.6321129564213439E-2</v>
      </c>
      <c r="AK12" s="459">
        <v>7.2567863290173081E-4</v>
      </c>
      <c r="AL12" s="459">
        <v>9.3002973556315441E-4</v>
      </c>
      <c r="AM12" s="459">
        <v>1.4933272039391852E-3</v>
      </c>
      <c r="AN12" s="459">
        <v>3.2666295082733727E-3</v>
      </c>
      <c r="AO12" s="459">
        <v>1.7191609935337613E-3</v>
      </c>
      <c r="AP12" s="461">
        <v>1.2418919508576394</v>
      </c>
    </row>
    <row r="13" spans="1:42" s="1" customFormat="1" ht="12">
      <c r="A13" s="60" t="s">
        <v>360</v>
      </c>
      <c r="B13" s="13" t="s">
        <v>10</v>
      </c>
      <c r="C13" s="459">
        <v>2.6141018697337474E-3</v>
      </c>
      <c r="D13" s="459">
        <v>2.2815344235823155E-3</v>
      </c>
      <c r="E13" s="459">
        <v>7.3563904731847925E-3</v>
      </c>
      <c r="F13" s="459">
        <v>1.6838286270713054E-2</v>
      </c>
      <c r="G13" s="459">
        <v>1.4666277453617058E-3</v>
      </c>
      <c r="H13" s="459">
        <v>1.5256725838719227E-3</v>
      </c>
      <c r="I13" s="459">
        <v>1.6267732303874552E-3</v>
      </c>
      <c r="J13" s="459">
        <v>2.1416313181711541E-3</v>
      </c>
      <c r="K13" s="459">
        <v>1.0114233605140837</v>
      </c>
      <c r="L13" s="459">
        <v>8.6765192289414619E-4</v>
      </c>
      <c r="M13" s="459">
        <v>4.0159467215839248E-3</v>
      </c>
      <c r="N13" s="459">
        <v>3.7337750570883149E-3</v>
      </c>
      <c r="O13" s="459">
        <v>1.197891580169077E-3</v>
      </c>
      <c r="P13" s="459">
        <v>1.411900699050127E-3</v>
      </c>
      <c r="Q13" s="459">
        <v>8.8301305971340358E-4</v>
      </c>
      <c r="R13" s="459">
        <v>7.6528869956998672E-4</v>
      </c>
      <c r="S13" s="459">
        <v>7.9868873745658048E-4</v>
      </c>
      <c r="T13" s="459">
        <v>7.5981522553864175E-4</v>
      </c>
      <c r="U13" s="459">
        <v>6.8750307040550999E-4</v>
      </c>
      <c r="V13" s="459">
        <v>3.6332546954542214E-4</v>
      </c>
      <c r="W13" s="459">
        <v>1.0820936904980549E-3</v>
      </c>
      <c r="X13" s="459">
        <v>1.839832825465158E-3</v>
      </c>
      <c r="Y13" s="459">
        <v>2.6599518644232346E-3</v>
      </c>
      <c r="Z13" s="459">
        <v>9.7295638580113201E-3</v>
      </c>
      <c r="AA13" s="459">
        <v>2.8597415838025183E-3</v>
      </c>
      <c r="AB13" s="459">
        <v>3.5158925470141064E-3</v>
      </c>
      <c r="AC13" s="459">
        <v>2.1389341125120751E-3</v>
      </c>
      <c r="AD13" s="459">
        <v>6.7467068497909801E-4</v>
      </c>
      <c r="AE13" s="459">
        <v>2.5794134743966761E-4</v>
      </c>
      <c r="AF13" s="459">
        <v>5.8183100826597195E-3</v>
      </c>
      <c r="AG13" s="459">
        <v>8.1288623431844428E-4</v>
      </c>
      <c r="AH13" s="459">
        <v>2.0968555511242434E-3</v>
      </c>
      <c r="AI13" s="459">
        <v>1.1122644612681387E-3</v>
      </c>
      <c r="AJ13" s="459">
        <v>8.4315585146682863E-4</v>
      </c>
      <c r="AK13" s="459">
        <v>1.1801584597011664E-3</v>
      </c>
      <c r="AL13" s="459">
        <v>8.1598801134860686E-4</v>
      </c>
      <c r="AM13" s="459">
        <v>1.7930223167719015E-3</v>
      </c>
      <c r="AN13" s="459">
        <v>8.6388588428534037E-4</v>
      </c>
      <c r="AO13" s="459">
        <v>3.8033061933091727E-3</v>
      </c>
      <c r="AP13" s="461">
        <v>1.1066576342325032</v>
      </c>
    </row>
    <row r="14" spans="1:42" s="1" customFormat="1" ht="12">
      <c r="A14" s="60" t="s">
        <v>253</v>
      </c>
      <c r="B14" s="13" t="s">
        <v>410</v>
      </c>
      <c r="C14" s="459">
        <v>1.836787392385255E-3</v>
      </c>
      <c r="D14" s="459">
        <v>1.7347864634419936E-3</v>
      </c>
      <c r="E14" s="459">
        <v>3.639263027437585E-3</v>
      </c>
      <c r="F14" s="459">
        <v>1.9154168678311497E-3</v>
      </c>
      <c r="G14" s="459">
        <v>4.2249469635017257E-3</v>
      </c>
      <c r="H14" s="459">
        <v>2.6791943396302941E-3</v>
      </c>
      <c r="I14" s="459">
        <v>4.496905912814376E-3</v>
      </c>
      <c r="J14" s="459">
        <v>4.4087703820904194E-3</v>
      </c>
      <c r="K14" s="459">
        <v>1.6145359544946034E-4</v>
      </c>
      <c r="L14" s="459">
        <v>1.0442853063154942</v>
      </c>
      <c r="M14" s="459">
        <v>3.0629420001163565E-3</v>
      </c>
      <c r="N14" s="459">
        <v>3.9564053023992667E-4</v>
      </c>
      <c r="O14" s="459">
        <v>6.8752679870582624E-4</v>
      </c>
      <c r="P14" s="459">
        <v>1.5148979348953697E-3</v>
      </c>
      <c r="Q14" s="459">
        <v>1.8055182124529225E-3</v>
      </c>
      <c r="R14" s="459">
        <v>6.4485870600495395E-3</v>
      </c>
      <c r="S14" s="459">
        <v>9.4960643588299608E-3</v>
      </c>
      <c r="T14" s="459">
        <v>3.6770587013265441E-3</v>
      </c>
      <c r="U14" s="459">
        <v>9.0897562566772377E-3</v>
      </c>
      <c r="V14" s="459">
        <v>9.1397528614680333E-3</v>
      </c>
      <c r="W14" s="459">
        <v>6.4098881462531856E-3</v>
      </c>
      <c r="X14" s="459">
        <v>1.2441387084182397E-2</v>
      </c>
      <c r="Y14" s="459">
        <v>3.1444297627504785E-3</v>
      </c>
      <c r="Z14" s="459">
        <v>2.8115905099760757E-4</v>
      </c>
      <c r="AA14" s="459">
        <v>9.0778375395101189E-3</v>
      </c>
      <c r="AB14" s="459">
        <v>3.2254264746271583E-3</v>
      </c>
      <c r="AC14" s="459">
        <v>1.6378968803975125E-3</v>
      </c>
      <c r="AD14" s="459">
        <v>9.5998403860880017E-4</v>
      </c>
      <c r="AE14" s="459">
        <v>2.6638978480296655E-4</v>
      </c>
      <c r="AF14" s="459">
        <v>7.7775047683722814E-4</v>
      </c>
      <c r="AG14" s="459">
        <v>1.1885680487260016E-3</v>
      </c>
      <c r="AH14" s="459">
        <v>8.1662615373853924E-4</v>
      </c>
      <c r="AI14" s="459">
        <v>1.173302861158382E-3</v>
      </c>
      <c r="AJ14" s="459">
        <v>8.5541456984001868E-4</v>
      </c>
      <c r="AK14" s="459">
        <v>1.8790393844531634E-3</v>
      </c>
      <c r="AL14" s="459">
        <v>2.2587644825912108E-3</v>
      </c>
      <c r="AM14" s="459">
        <v>1.069050667419955E-3</v>
      </c>
      <c r="AN14" s="459">
        <v>1.0465206488946416E-2</v>
      </c>
      <c r="AO14" s="459">
        <v>1.2646360710655514E-3</v>
      </c>
      <c r="AP14" s="461">
        <v>1.173893333941745</v>
      </c>
    </row>
    <row r="15" spans="1:42" s="1" customFormat="1" ht="12">
      <c r="A15" s="60" t="s">
        <v>254</v>
      </c>
      <c r="B15" s="13" t="s">
        <v>11</v>
      </c>
      <c r="C15" s="459">
        <v>8.8087000389012885E-4</v>
      </c>
      <c r="D15" s="459">
        <v>1.4563770756689784E-4</v>
      </c>
      <c r="E15" s="459">
        <v>1.4598258189219202E-4</v>
      </c>
      <c r="F15" s="459">
        <v>2.5028155730172103E-4</v>
      </c>
      <c r="G15" s="459">
        <v>1.3357553921586043E-3</v>
      </c>
      <c r="H15" s="459">
        <v>3.2703294335500375E-4</v>
      </c>
      <c r="I15" s="459">
        <v>9.1358613019765504E-4</v>
      </c>
      <c r="J15" s="459">
        <v>2.5045593113696024E-3</v>
      </c>
      <c r="K15" s="459">
        <v>4.3058293897672888E-4</v>
      </c>
      <c r="L15" s="459">
        <v>1.2005512955909408E-3</v>
      </c>
      <c r="M15" s="459">
        <v>1.0259917262223823</v>
      </c>
      <c r="N15" s="459">
        <v>2.2473810275281799E-3</v>
      </c>
      <c r="O15" s="459">
        <v>2.4558403910739813E-3</v>
      </c>
      <c r="P15" s="459">
        <v>1.58813834813544E-3</v>
      </c>
      <c r="Q15" s="459">
        <v>1.3162851151100902E-3</v>
      </c>
      <c r="R15" s="459">
        <v>1.4295951171137623E-3</v>
      </c>
      <c r="S15" s="459">
        <v>2.1485721376647759E-3</v>
      </c>
      <c r="T15" s="459">
        <v>8.0608897574203624E-3</v>
      </c>
      <c r="U15" s="459">
        <v>3.852766162921361E-3</v>
      </c>
      <c r="V15" s="459">
        <v>1.1307384886293256E-3</v>
      </c>
      <c r="W15" s="459">
        <v>1.6161566755400498E-3</v>
      </c>
      <c r="X15" s="459">
        <v>2.556858772193406E-3</v>
      </c>
      <c r="Y15" s="459">
        <v>1.6846505298039709E-2</v>
      </c>
      <c r="Z15" s="459">
        <v>3.570343674248831E-4</v>
      </c>
      <c r="AA15" s="459">
        <v>2.2469707716330054E-3</v>
      </c>
      <c r="AB15" s="459">
        <v>3.3971801579338535E-4</v>
      </c>
      <c r="AC15" s="459">
        <v>2.0636041507532632E-4</v>
      </c>
      <c r="AD15" s="459">
        <v>1.1617918717111002E-4</v>
      </c>
      <c r="AE15" s="459">
        <v>2.00227478353521E-4</v>
      </c>
      <c r="AF15" s="459">
        <v>1.8977119902615435E-4</v>
      </c>
      <c r="AG15" s="459">
        <v>1.3054823302362792E-4</v>
      </c>
      <c r="AH15" s="459">
        <v>2.8448452664287676E-4</v>
      </c>
      <c r="AI15" s="459">
        <v>7.004594277298374E-4</v>
      </c>
      <c r="AJ15" s="459">
        <v>4.2438420090061047E-4</v>
      </c>
      <c r="AK15" s="459">
        <v>2.4089265658036713E-4</v>
      </c>
      <c r="AL15" s="459">
        <v>3.2193984595814759E-4</v>
      </c>
      <c r="AM15" s="459">
        <v>5.9996573746265512E-4</v>
      </c>
      <c r="AN15" s="459">
        <v>1.7989243527035633E-3</v>
      </c>
      <c r="AO15" s="459">
        <v>1.6082887973317291E-3</v>
      </c>
      <c r="AP15" s="461">
        <v>1.0891424425888632</v>
      </c>
    </row>
    <row r="16" spans="1:42" s="1" customFormat="1" ht="12">
      <c r="A16" s="60" t="s">
        <v>255</v>
      </c>
      <c r="B16" s="13" t="s">
        <v>12</v>
      </c>
      <c r="C16" s="459">
        <v>1.9012159822066055E-4</v>
      </c>
      <c r="D16" s="459">
        <v>8.9472199415108599E-5</v>
      </c>
      <c r="E16" s="459">
        <v>6.9669967015866061E-4</v>
      </c>
      <c r="F16" s="459">
        <v>1.3873759750612738E-3</v>
      </c>
      <c r="G16" s="459">
        <v>3.5952735951751569E-4</v>
      </c>
      <c r="H16" s="459">
        <v>2.2194465329343537E-4</v>
      </c>
      <c r="I16" s="459">
        <v>1.5661295005062123E-3</v>
      </c>
      <c r="J16" s="459">
        <v>4.6513871129108704E-4</v>
      </c>
      <c r="K16" s="459">
        <v>1.0243290954350762E-4</v>
      </c>
      <c r="L16" s="459">
        <v>1.5075861896364806E-3</v>
      </c>
      <c r="M16" s="459">
        <v>3.9116717164150551E-3</v>
      </c>
      <c r="N16" s="459">
        <v>1.2890247757608211</v>
      </c>
      <c r="O16" s="459">
        <v>4.9979214767606006E-4</v>
      </c>
      <c r="P16" s="459">
        <v>9.9142541603670781E-2</v>
      </c>
      <c r="Q16" s="459">
        <v>6.870170822856253E-2</v>
      </c>
      <c r="R16" s="459">
        <v>4.7154292543264621E-2</v>
      </c>
      <c r="S16" s="459">
        <v>1.0959412706197526E-2</v>
      </c>
      <c r="T16" s="459">
        <v>2.7841116373810153E-3</v>
      </c>
      <c r="U16" s="459">
        <v>2.2713600560856202E-2</v>
      </c>
      <c r="V16" s="459">
        <v>5.1772778018500431E-3</v>
      </c>
      <c r="W16" s="459">
        <v>3.8002555363079032E-2</v>
      </c>
      <c r="X16" s="459">
        <v>3.2626193726981363E-3</v>
      </c>
      <c r="Y16" s="459">
        <v>1.4086398352064189E-2</v>
      </c>
      <c r="Z16" s="459">
        <v>3.5202073029596089E-4</v>
      </c>
      <c r="AA16" s="459">
        <v>8.5745270169347663E-4</v>
      </c>
      <c r="AB16" s="459">
        <v>2.2581818103041521E-4</v>
      </c>
      <c r="AC16" s="459">
        <v>2.5956318370365307E-4</v>
      </c>
      <c r="AD16" s="459">
        <v>1.7877075032926291E-4</v>
      </c>
      <c r="AE16" s="459">
        <v>1.7865101421308185E-4</v>
      </c>
      <c r="AF16" s="459">
        <v>5.1407794993603157E-4</v>
      </c>
      <c r="AG16" s="459">
        <v>2.1813721906403146E-4</v>
      </c>
      <c r="AH16" s="459">
        <v>4.1794427544276116E-4</v>
      </c>
      <c r="AI16" s="459">
        <v>2.080990670926402E-4</v>
      </c>
      <c r="AJ16" s="459">
        <v>1.8807014177791597E-4</v>
      </c>
      <c r="AK16" s="459">
        <v>2.2277154743740419E-4</v>
      </c>
      <c r="AL16" s="459">
        <v>1.0927239502274838E-3</v>
      </c>
      <c r="AM16" s="459">
        <v>2.2316515268201468E-4</v>
      </c>
      <c r="AN16" s="459">
        <v>4.3268681585228389E-4</v>
      </c>
      <c r="AO16" s="459">
        <v>2.6866819687470832E-3</v>
      </c>
      <c r="AP16" s="461">
        <v>1.6202638212107061</v>
      </c>
    </row>
    <row r="17" spans="1:42" s="1" customFormat="1" ht="12">
      <c r="A17" s="60" t="s">
        <v>256</v>
      </c>
      <c r="B17" s="13" t="s">
        <v>13</v>
      </c>
      <c r="C17" s="459">
        <v>4.3551013110438201E-5</v>
      </c>
      <c r="D17" s="459">
        <v>1.5308655228527969E-5</v>
      </c>
      <c r="E17" s="459">
        <v>6.8382690064792645E-5</v>
      </c>
      <c r="F17" s="459">
        <v>1.2606634751616673E-4</v>
      </c>
      <c r="G17" s="459">
        <v>3.1535435600896753E-4</v>
      </c>
      <c r="H17" s="459">
        <v>4.4667391121939365E-5</v>
      </c>
      <c r="I17" s="459">
        <v>1.8958496877294743E-4</v>
      </c>
      <c r="J17" s="459">
        <v>8.1975456792243349E-4</v>
      </c>
      <c r="K17" s="459">
        <v>1.7203373666220302E-5</v>
      </c>
      <c r="L17" s="459">
        <v>3.6465564365897131E-4</v>
      </c>
      <c r="M17" s="459">
        <v>1.1115643826857017E-3</v>
      </c>
      <c r="N17" s="459">
        <v>1.8621832952745573E-3</v>
      </c>
      <c r="O17" s="459">
        <v>1.0548605649078242</v>
      </c>
      <c r="P17" s="459">
        <v>8.8988126792390564E-3</v>
      </c>
      <c r="Q17" s="459">
        <v>5.4622781515491943E-3</v>
      </c>
      <c r="R17" s="459">
        <v>2.5055753071351709E-3</v>
      </c>
      <c r="S17" s="459">
        <v>3.0686241905283282E-3</v>
      </c>
      <c r="T17" s="459">
        <v>3.4729207959622536E-3</v>
      </c>
      <c r="U17" s="459">
        <v>1.0999872467470761E-2</v>
      </c>
      <c r="V17" s="459">
        <v>6.1547387030687377E-3</v>
      </c>
      <c r="W17" s="459">
        <v>2.9440336171355427E-3</v>
      </c>
      <c r="X17" s="459">
        <v>2.4199345961157179E-3</v>
      </c>
      <c r="Y17" s="459">
        <v>1.3822038864644212E-3</v>
      </c>
      <c r="Z17" s="459">
        <v>7.0189121870742734E-5</v>
      </c>
      <c r="AA17" s="459">
        <v>1.3730914783262918E-4</v>
      </c>
      <c r="AB17" s="459">
        <v>4.374202870659344E-5</v>
      </c>
      <c r="AC17" s="459">
        <v>4.4740420239932E-5</v>
      </c>
      <c r="AD17" s="459">
        <v>3.8463015014998489E-5</v>
      </c>
      <c r="AE17" s="459">
        <v>2.2052259044103793E-5</v>
      </c>
      <c r="AF17" s="459">
        <v>4.9053746408975446E-5</v>
      </c>
      <c r="AG17" s="459">
        <v>5.6347211802851666E-5</v>
      </c>
      <c r="AH17" s="459">
        <v>8.326879766496414E-5</v>
      </c>
      <c r="AI17" s="459">
        <v>5.5354172347470848E-5</v>
      </c>
      <c r="AJ17" s="459">
        <v>2.2063774550088377E-4</v>
      </c>
      <c r="AK17" s="459">
        <v>7.9694782768459331E-5</v>
      </c>
      <c r="AL17" s="459">
        <v>2.3143178356474807E-4</v>
      </c>
      <c r="AM17" s="459">
        <v>8.7291356579731876E-5</v>
      </c>
      <c r="AN17" s="459">
        <v>2.3320676717202823E-4</v>
      </c>
      <c r="AO17" s="459">
        <v>5.3396501511542146E-4</v>
      </c>
      <c r="AP17" s="461">
        <v>1.1091345833591599</v>
      </c>
    </row>
    <row r="18" spans="1:42" s="1" customFormat="1" ht="12">
      <c r="A18" s="60" t="s">
        <v>257</v>
      </c>
      <c r="B18" s="13" t="s">
        <v>14</v>
      </c>
      <c r="C18" s="459">
        <v>7.4878654466677976E-4</v>
      </c>
      <c r="D18" s="459">
        <v>3.1266578180963011E-4</v>
      </c>
      <c r="E18" s="459">
        <v>7.7396545180115242E-4</v>
      </c>
      <c r="F18" s="459">
        <v>7.3822609221244036E-3</v>
      </c>
      <c r="G18" s="459">
        <v>2.705089788235502E-3</v>
      </c>
      <c r="H18" s="459">
        <v>6.9706514200416968E-4</v>
      </c>
      <c r="I18" s="459">
        <v>2.0303519005650285E-3</v>
      </c>
      <c r="J18" s="459">
        <v>3.2860641390432097E-3</v>
      </c>
      <c r="K18" s="459">
        <v>4.8295250046632288E-4</v>
      </c>
      <c r="L18" s="459">
        <v>2.4779975532756493E-3</v>
      </c>
      <c r="M18" s="459">
        <v>3.3155573667182471E-3</v>
      </c>
      <c r="N18" s="459">
        <v>4.3550780187906544E-4</v>
      </c>
      <c r="O18" s="459">
        <v>6.7650430557691476E-4</v>
      </c>
      <c r="P18" s="459">
        <v>1.0246355458664995</v>
      </c>
      <c r="Q18" s="459">
        <v>1.0212660035381531E-2</v>
      </c>
      <c r="R18" s="459">
        <v>9.8051879620044708E-3</v>
      </c>
      <c r="S18" s="459">
        <v>1.0325714222505169E-2</v>
      </c>
      <c r="T18" s="459">
        <v>4.6558511684519337E-3</v>
      </c>
      <c r="U18" s="459">
        <v>8.7252356351821513E-3</v>
      </c>
      <c r="V18" s="459">
        <v>6.6102000589735675E-3</v>
      </c>
      <c r="W18" s="459">
        <v>5.6402511568941849E-3</v>
      </c>
      <c r="X18" s="459">
        <v>4.5046610637384746E-3</v>
      </c>
      <c r="Y18" s="459">
        <v>2.5859751044375861E-2</v>
      </c>
      <c r="Z18" s="459">
        <v>7.8433320028618316E-4</v>
      </c>
      <c r="AA18" s="459">
        <v>1.3120724783914533E-3</v>
      </c>
      <c r="AB18" s="459">
        <v>3.5049533498308281E-4</v>
      </c>
      <c r="AC18" s="459">
        <v>9.5176671363477133E-4</v>
      </c>
      <c r="AD18" s="459">
        <v>2.4523911060769657E-4</v>
      </c>
      <c r="AE18" s="459">
        <v>3.7018104439500457E-4</v>
      </c>
      <c r="AF18" s="459">
        <v>8.0106874674007542E-4</v>
      </c>
      <c r="AG18" s="459">
        <v>3.786731076729264E-4</v>
      </c>
      <c r="AH18" s="459">
        <v>1.4341814486228126E-3</v>
      </c>
      <c r="AI18" s="459">
        <v>3.3904795691392151E-4</v>
      </c>
      <c r="AJ18" s="459">
        <v>3.9922983083751269E-4</v>
      </c>
      <c r="AK18" s="459">
        <v>8.2152139202952361E-4</v>
      </c>
      <c r="AL18" s="459">
        <v>8.8811469562621512E-4</v>
      </c>
      <c r="AM18" s="459">
        <v>9.8922287941874605E-4</v>
      </c>
      <c r="AN18" s="459">
        <v>6.770925724183225E-4</v>
      </c>
      <c r="AO18" s="459">
        <v>2.0435475705966964E-3</v>
      </c>
      <c r="AP18" s="461">
        <v>1.1490856154953479</v>
      </c>
    </row>
    <row r="19" spans="1:42" s="1" customFormat="1" ht="12">
      <c r="A19" s="60" t="s">
        <v>258</v>
      </c>
      <c r="B19" s="13" t="s">
        <v>362</v>
      </c>
      <c r="C19" s="459">
        <v>1.4056435946366197E-4</v>
      </c>
      <c r="D19" s="459">
        <v>9.2524818424971576E-5</v>
      </c>
      <c r="E19" s="459">
        <v>1.3617015525332587E-4</v>
      </c>
      <c r="F19" s="459">
        <v>9.4931000354175172E-4</v>
      </c>
      <c r="G19" s="459">
        <v>1.585416859948863E-4</v>
      </c>
      <c r="H19" s="459">
        <v>1.3140042698734237E-4</v>
      </c>
      <c r="I19" s="459">
        <v>2.8893776399284069E-4</v>
      </c>
      <c r="J19" s="459">
        <v>2.1597830115162623E-4</v>
      </c>
      <c r="K19" s="459">
        <v>6.4189643789219015E-5</v>
      </c>
      <c r="L19" s="459">
        <v>2.3771134184835435E-4</v>
      </c>
      <c r="M19" s="459">
        <v>4.653263225499265E-4</v>
      </c>
      <c r="N19" s="459">
        <v>1.0641876160479355E-4</v>
      </c>
      <c r="O19" s="459">
        <v>8.7047506926511884E-5</v>
      </c>
      <c r="P19" s="459">
        <v>4.0129501605323933E-4</v>
      </c>
      <c r="Q19" s="459">
        <v>1.0322422144379535</v>
      </c>
      <c r="R19" s="459">
        <v>7.7184069395355298E-3</v>
      </c>
      <c r="S19" s="459">
        <v>3.212214432689384E-3</v>
      </c>
      <c r="T19" s="459">
        <v>6.1785214763769613E-4</v>
      </c>
      <c r="U19" s="459">
        <v>2.735617937006855E-3</v>
      </c>
      <c r="V19" s="459">
        <v>4.7082193391106167E-4</v>
      </c>
      <c r="W19" s="459">
        <v>3.352950531832829E-3</v>
      </c>
      <c r="X19" s="459">
        <v>2.2524390870579743E-4</v>
      </c>
      <c r="Y19" s="459">
        <v>1.7504326463563694E-3</v>
      </c>
      <c r="Z19" s="459">
        <v>2.1032929448370734E-4</v>
      </c>
      <c r="AA19" s="459">
        <v>3.0024500017896516E-3</v>
      </c>
      <c r="AB19" s="459">
        <v>2.8202168109662542E-4</v>
      </c>
      <c r="AC19" s="459">
        <v>3.4980331918620881E-4</v>
      </c>
      <c r="AD19" s="459">
        <v>3.7994731050563103E-4</v>
      </c>
      <c r="AE19" s="459">
        <v>1.2228765657398225E-4</v>
      </c>
      <c r="AF19" s="459">
        <v>2.8749349526255579E-4</v>
      </c>
      <c r="AG19" s="459">
        <v>5.0637722102425155E-4</v>
      </c>
      <c r="AH19" s="459">
        <v>3.91483278663353E-4</v>
      </c>
      <c r="AI19" s="459">
        <v>2.5425399583278848E-4</v>
      </c>
      <c r="AJ19" s="459">
        <v>2.007160344851756E-4</v>
      </c>
      <c r="AK19" s="459">
        <v>2.711638478049811E-4</v>
      </c>
      <c r="AL19" s="459">
        <v>4.3353900112839397E-3</v>
      </c>
      <c r="AM19" s="459">
        <v>1.946437976683187E-4</v>
      </c>
      <c r="AN19" s="459">
        <v>1.2948696634426085E-4</v>
      </c>
      <c r="AO19" s="459">
        <v>2.7802050566358281E-4</v>
      </c>
      <c r="AP19" s="461">
        <v>1.0669970394408808</v>
      </c>
    </row>
    <row r="20" spans="1:42" s="1" customFormat="1" ht="12">
      <c r="A20" s="60" t="s">
        <v>259</v>
      </c>
      <c r="B20" s="13" t="s">
        <v>363</v>
      </c>
      <c r="C20" s="459">
        <v>1.5703153330419868E-4</v>
      </c>
      <c r="D20" s="459">
        <v>1.2785477400691742E-4</v>
      </c>
      <c r="E20" s="459">
        <v>1.2195838567711667E-4</v>
      </c>
      <c r="F20" s="459">
        <v>1.183129101521196E-3</v>
      </c>
      <c r="G20" s="459">
        <v>1.801557207596259E-4</v>
      </c>
      <c r="H20" s="459">
        <v>1.4833484965199283E-4</v>
      </c>
      <c r="I20" s="459">
        <v>1.5343390718310367E-4</v>
      </c>
      <c r="J20" s="459">
        <v>2.3261346448675196E-4</v>
      </c>
      <c r="K20" s="459">
        <v>7.0693355474415863E-5</v>
      </c>
      <c r="L20" s="459">
        <v>7.2636055845767648E-4</v>
      </c>
      <c r="M20" s="459">
        <v>4.9511823570544454E-4</v>
      </c>
      <c r="N20" s="459">
        <v>1.1355099637277371E-4</v>
      </c>
      <c r="O20" s="459">
        <v>1.312870061553095E-4</v>
      </c>
      <c r="P20" s="459">
        <v>2.7494468688564055E-4</v>
      </c>
      <c r="Q20" s="459">
        <v>9.030080635606104E-4</v>
      </c>
      <c r="R20" s="459">
        <v>1.0344533994745773</v>
      </c>
      <c r="S20" s="459">
        <v>5.9195048197334453E-4</v>
      </c>
      <c r="T20" s="459">
        <v>8.120893020106475E-4</v>
      </c>
      <c r="U20" s="459">
        <v>5.6137364878957371E-4</v>
      </c>
      <c r="V20" s="459">
        <v>3.0005114981618763E-4</v>
      </c>
      <c r="W20" s="459">
        <v>5.0009968931488734E-4</v>
      </c>
      <c r="X20" s="459">
        <v>2.2921162347690961E-4</v>
      </c>
      <c r="Y20" s="459">
        <v>4.0398835531241451E-4</v>
      </c>
      <c r="Z20" s="459">
        <v>2.2087063027281356E-4</v>
      </c>
      <c r="AA20" s="459">
        <v>6.710348898960576E-4</v>
      </c>
      <c r="AB20" s="459">
        <v>3.0250162906617279E-4</v>
      </c>
      <c r="AC20" s="459">
        <v>4.0146077280452536E-4</v>
      </c>
      <c r="AD20" s="459">
        <v>4.4706505787951695E-4</v>
      </c>
      <c r="AE20" s="459">
        <v>1.2939206298720005E-4</v>
      </c>
      <c r="AF20" s="459">
        <v>3.0217257901118049E-4</v>
      </c>
      <c r="AG20" s="459">
        <v>5.9340138550201076E-4</v>
      </c>
      <c r="AH20" s="459">
        <v>3.6705333791971868E-4</v>
      </c>
      <c r="AI20" s="459">
        <v>2.6927746997906711E-4</v>
      </c>
      <c r="AJ20" s="459">
        <v>2.0399899145743481E-4</v>
      </c>
      <c r="AK20" s="459">
        <v>3.1393423515998733E-4</v>
      </c>
      <c r="AL20" s="459">
        <v>5.2267577172941298E-3</v>
      </c>
      <c r="AM20" s="459">
        <v>1.9950597073196697E-4</v>
      </c>
      <c r="AN20" s="459">
        <v>9.8078212296550651E-5</v>
      </c>
      <c r="AO20" s="459">
        <v>2.9919428055400345E-4</v>
      </c>
      <c r="AP20" s="461">
        <v>1.0529173375872862</v>
      </c>
    </row>
    <row r="21" spans="1:42" s="1" customFormat="1" ht="12">
      <c r="A21" s="60" t="s">
        <v>260</v>
      </c>
      <c r="B21" s="13" t="s">
        <v>364</v>
      </c>
      <c r="C21" s="459">
        <v>5.8956756152399683E-4</v>
      </c>
      <c r="D21" s="459">
        <v>1.2036733553758712E-4</v>
      </c>
      <c r="E21" s="459">
        <v>1.4437418739258415E-4</v>
      </c>
      <c r="F21" s="459">
        <v>4.9957863246801056E-4</v>
      </c>
      <c r="G21" s="459">
        <v>1.9077031376705253E-4</v>
      </c>
      <c r="H21" s="459">
        <v>1.5388437354835047E-4</v>
      </c>
      <c r="I21" s="459">
        <v>1.5047966818281352E-4</v>
      </c>
      <c r="J21" s="459">
        <v>2.1129295432225953E-4</v>
      </c>
      <c r="K21" s="459">
        <v>5.6807890363992759E-5</v>
      </c>
      <c r="L21" s="459">
        <v>1.6171034229368753E-4</v>
      </c>
      <c r="M21" s="459">
        <v>2.399485160319307E-4</v>
      </c>
      <c r="N21" s="459">
        <v>8.8797120987908681E-5</v>
      </c>
      <c r="O21" s="459">
        <v>8.9789054025164839E-5</v>
      </c>
      <c r="P21" s="459">
        <v>1.5352649657986525E-4</v>
      </c>
      <c r="Q21" s="459">
        <v>1.2599136452313756E-3</v>
      </c>
      <c r="R21" s="459">
        <v>3.5776489012715662E-3</v>
      </c>
      <c r="S21" s="459">
        <v>1.0688711341921429</v>
      </c>
      <c r="T21" s="459">
        <v>2.3196044189580401E-4</v>
      </c>
      <c r="U21" s="459">
        <v>4.8271824143225313E-4</v>
      </c>
      <c r="V21" s="459">
        <v>4.2636155773548339E-4</v>
      </c>
      <c r="W21" s="459">
        <v>3.96405659123768E-4</v>
      </c>
      <c r="X21" s="459">
        <v>2.6892882978212098E-4</v>
      </c>
      <c r="Y21" s="459">
        <v>4.5863495572010416E-4</v>
      </c>
      <c r="Z21" s="459">
        <v>1.872486357243001E-4</v>
      </c>
      <c r="AA21" s="459">
        <v>5.821463495415968E-4</v>
      </c>
      <c r="AB21" s="459">
        <v>3.1583045924353325E-4</v>
      </c>
      <c r="AC21" s="459">
        <v>8.0096860165607901E-4</v>
      </c>
      <c r="AD21" s="459">
        <v>4.2527570695418483E-4</v>
      </c>
      <c r="AE21" s="459">
        <v>1.1622144781512516E-4</v>
      </c>
      <c r="AF21" s="459">
        <v>2.9824824346852353E-4</v>
      </c>
      <c r="AG21" s="459">
        <v>5.4394160533921543E-4</v>
      </c>
      <c r="AH21" s="459">
        <v>1.6271031226833066E-3</v>
      </c>
      <c r="AI21" s="459">
        <v>2.7688233301057522E-4</v>
      </c>
      <c r="AJ21" s="459">
        <v>5.607520987283861E-3</v>
      </c>
      <c r="AK21" s="459">
        <v>3.3111438245714199E-4</v>
      </c>
      <c r="AL21" s="459">
        <v>4.280885155452635E-3</v>
      </c>
      <c r="AM21" s="459">
        <v>4.4746395379627703E-4</v>
      </c>
      <c r="AN21" s="459">
        <v>1.2481759762212576E-2</v>
      </c>
      <c r="AO21" s="459">
        <v>5.9562708160150956E-4</v>
      </c>
      <c r="AP21" s="461">
        <v>1.1077428386996013</v>
      </c>
    </row>
    <row r="22" spans="1:42" s="1" customFormat="1" ht="12">
      <c r="A22" s="60" t="s">
        <v>261</v>
      </c>
      <c r="B22" s="13" t="s">
        <v>372</v>
      </c>
      <c r="C22" s="459">
        <v>1.2086247930160075E-4</v>
      </c>
      <c r="D22" s="459">
        <v>8.4206941154693824E-5</v>
      </c>
      <c r="E22" s="459">
        <v>1.045855750226634E-4</v>
      </c>
      <c r="F22" s="459">
        <v>4.0513198797116444E-4</v>
      </c>
      <c r="G22" s="459">
        <v>1.3040791574944226E-4</v>
      </c>
      <c r="H22" s="459">
        <v>1.0842849615970773E-4</v>
      </c>
      <c r="I22" s="459">
        <v>1.0723672970815116E-4</v>
      </c>
      <c r="J22" s="459">
        <v>1.6543886281200482E-4</v>
      </c>
      <c r="K22" s="459">
        <v>4.3195410078559118E-5</v>
      </c>
      <c r="L22" s="459">
        <v>1.2388694594827322E-4</v>
      </c>
      <c r="M22" s="459">
        <v>1.8621708085233158E-4</v>
      </c>
      <c r="N22" s="459">
        <v>6.6008588674337475E-5</v>
      </c>
      <c r="O22" s="459">
        <v>7.1916397783070555E-5</v>
      </c>
      <c r="P22" s="459">
        <v>9.9934726816428791E-4</v>
      </c>
      <c r="Q22" s="459">
        <v>6.0204347311042824E-4</v>
      </c>
      <c r="R22" s="459">
        <v>1.4919989758124396E-3</v>
      </c>
      <c r="S22" s="459">
        <v>1.8865733741355219E-2</v>
      </c>
      <c r="T22" s="459">
        <v>1.0399976077819841</v>
      </c>
      <c r="U22" s="459">
        <v>1.1083512242775536E-2</v>
      </c>
      <c r="V22" s="459">
        <v>3.9544573216941888E-2</v>
      </c>
      <c r="W22" s="459">
        <v>1.1699589926254187E-3</v>
      </c>
      <c r="X22" s="459">
        <v>3.4116337246956123E-4</v>
      </c>
      <c r="Y22" s="459">
        <v>3.7738085949558714E-4</v>
      </c>
      <c r="Z22" s="459">
        <v>1.5136779086799234E-4</v>
      </c>
      <c r="AA22" s="459">
        <v>4.3010860279020665E-4</v>
      </c>
      <c r="AB22" s="459">
        <v>2.2441831043533815E-4</v>
      </c>
      <c r="AC22" s="459">
        <v>3.0173606952722592E-4</v>
      </c>
      <c r="AD22" s="459">
        <v>3.3392739366290775E-4</v>
      </c>
      <c r="AE22" s="459">
        <v>9.3581888153873631E-5</v>
      </c>
      <c r="AF22" s="459">
        <v>2.162576815641644E-4</v>
      </c>
      <c r="AG22" s="459">
        <v>5.3592040148172759E-4</v>
      </c>
      <c r="AH22" s="459">
        <v>5.3683383536213939E-4</v>
      </c>
      <c r="AI22" s="459">
        <v>4.0298012235873685E-4</v>
      </c>
      <c r="AJ22" s="459">
        <v>2.4660622618175401E-4</v>
      </c>
      <c r="AK22" s="459">
        <v>2.4435880715832257E-4</v>
      </c>
      <c r="AL22" s="459">
        <v>3.5630531595579602E-3</v>
      </c>
      <c r="AM22" s="459">
        <v>1.5455858869355211E-4</v>
      </c>
      <c r="AN22" s="459">
        <v>4.7107755796461934E-3</v>
      </c>
      <c r="AO22" s="459">
        <v>2.8564580564763509E-4</v>
      </c>
      <c r="AP22" s="461">
        <v>1.1286229735990401</v>
      </c>
    </row>
    <row r="23" spans="1:42" s="1" customFormat="1" ht="12">
      <c r="A23" s="60" t="s">
        <v>262</v>
      </c>
      <c r="B23" s="13" t="s">
        <v>15</v>
      </c>
      <c r="C23" s="459">
        <v>1.588697686858531E-4</v>
      </c>
      <c r="D23" s="459">
        <v>9.6681734307437153E-5</v>
      </c>
      <c r="E23" s="459">
        <v>6.3286243517466311E-4</v>
      </c>
      <c r="F23" s="459">
        <v>5.6248936241649395E-4</v>
      </c>
      <c r="G23" s="459">
        <v>1.6452592322895149E-4</v>
      </c>
      <c r="H23" s="459">
        <v>1.3536541166477901E-4</v>
      </c>
      <c r="I23" s="459">
        <v>1.6558990008257532E-4</v>
      </c>
      <c r="J23" s="459">
        <v>2.087404455633902E-4</v>
      </c>
      <c r="K23" s="459">
        <v>5.9372620480703886E-5</v>
      </c>
      <c r="L23" s="459">
        <v>1.6994785959005058E-4</v>
      </c>
      <c r="M23" s="459">
        <v>2.5221759924254258E-4</v>
      </c>
      <c r="N23" s="459">
        <v>9.925410935074933E-5</v>
      </c>
      <c r="O23" s="459">
        <v>9.504097089329859E-5</v>
      </c>
      <c r="P23" s="459">
        <v>4.1149920745351944E-4</v>
      </c>
      <c r="Q23" s="459">
        <v>7.3362104657480817E-3</v>
      </c>
      <c r="R23" s="459">
        <v>6.8086342014501899E-3</v>
      </c>
      <c r="S23" s="459">
        <v>7.678671978994237E-3</v>
      </c>
      <c r="T23" s="459">
        <v>1.2726760418390892E-2</v>
      </c>
      <c r="U23" s="459">
        <v>1.0463832741219565</v>
      </c>
      <c r="V23" s="459">
        <v>8.0216238035516491E-3</v>
      </c>
      <c r="W23" s="459">
        <v>7.9365245126386038E-3</v>
      </c>
      <c r="X23" s="459">
        <v>6.1017929248250488E-4</v>
      </c>
      <c r="Y23" s="459">
        <v>2.9210306242030064E-3</v>
      </c>
      <c r="Z23" s="459">
        <v>2.3024766224546207E-4</v>
      </c>
      <c r="AA23" s="459">
        <v>6.756498819009808E-4</v>
      </c>
      <c r="AB23" s="459">
        <v>2.7696214998323331E-4</v>
      </c>
      <c r="AC23" s="459">
        <v>4.1680759030553671E-4</v>
      </c>
      <c r="AD23" s="459">
        <v>3.8536818987150293E-4</v>
      </c>
      <c r="AE23" s="459">
        <v>1.3687031305971179E-4</v>
      </c>
      <c r="AF23" s="459">
        <v>3.5101178391950351E-4</v>
      </c>
      <c r="AG23" s="459">
        <v>5.4036134173067322E-4</v>
      </c>
      <c r="AH23" s="459">
        <v>8.5090539954120687E-4</v>
      </c>
      <c r="AI23" s="459">
        <v>3.8233176869789974E-4</v>
      </c>
      <c r="AJ23" s="459">
        <v>2.4157118237431676E-4</v>
      </c>
      <c r="AK23" s="459">
        <v>2.7562201991194953E-4</v>
      </c>
      <c r="AL23" s="459">
        <v>4.3095715146550728E-3</v>
      </c>
      <c r="AM23" s="459">
        <v>2.3718690089978163E-4</v>
      </c>
      <c r="AN23" s="459">
        <v>2.367562682823371E-4</v>
      </c>
      <c r="AO23" s="459">
        <v>7.422401903085104E-4</v>
      </c>
      <c r="AP23" s="461">
        <v>1.1139248309252385</v>
      </c>
    </row>
    <row r="24" spans="1:42" s="1" customFormat="1" ht="12">
      <c r="A24" s="60" t="s">
        <v>263</v>
      </c>
      <c r="B24" s="13" t="s">
        <v>435</v>
      </c>
      <c r="C24" s="459">
        <v>2.2631198475974839E-5</v>
      </c>
      <c r="D24" s="459">
        <v>1.2687919387595478E-5</v>
      </c>
      <c r="E24" s="459">
        <v>2.8879402912579036E-5</v>
      </c>
      <c r="F24" s="459">
        <v>6.3428341097580929E-5</v>
      </c>
      <c r="G24" s="459">
        <v>2.7349253757335039E-5</v>
      </c>
      <c r="H24" s="459">
        <v>1.93316584661998E-5</v>
      </c>
      <c r="I24" s="459">
        <v>2.0667876989173787E-5</v>
      </c>
      <c r="J24" s="459">
        <v>3.2917283238641339E-5</v>
      </c>
      <c r="K24" s="459">
        <v>8.2079932922317379E-6</v>
      </c>
      <c r="L24" s="459">
        <v>2.266199115844723E-5</v>
      </c>
      <c r="M24" s="459">
        <v>3.2714157112887139E-5</v>
      </c>
      <c r="N24" s="459">
        <v>1.4064091960370128E-5</v>
      </c>
      <c r="O24" s="459">
        <v>1.299664741633888E-5</v>
      </c>
      <c r="P24" s="459">
        <v>2.8143688609805992E-5</v>
      </c>
      <c r="Q24" s="459">
        <v>1.3246309120140681E-4</v>
      </c>
      <c r="R24" s="459">
        <v>6.7296784685530543E-5</v>
      </c>
      <c r="S24" s="459">
        <v>2.9984670909042416E-5</v>
      </c>
      <c r="T24" s="459">
        <v>3.1705817038908611E-5</v>
      </c>
      <c r="U24" s="459">
        <v>3.3448006063728962E-5</v>
      </c>
      <c r="V24" s="459">
        <v>1.0031383005904579</v>
      </c>
      <c r="W24" s="459">
        <v>2.9774065257905997E-4</v>
      </c>
      <c r="X24" s="459">
        <v>3.9870802020290813E-5</v>
      </c>
      <c r="Y24" s="459">
        <v>4.2461046469560959E-4</v>
      </c>
      <c r="Z24" s="459">
        <v>3.3340025681993508E-5</v>
      </c>
      <c r="AA24" s="459">
        <v>7.7250185938708882E-5</v>
      </c>
      <c r="AB24" s="459">
        <v>3.9430353007147365E-5</v>
      </c>
      <c r="AC24" s="459">
        <v>1.0980866726695692E-4</v>
      </c>
      <c r="AD24" s="459">
        <v>8.0200947470058801E-5</v>
      </c>
      <c r="AE24" s="459">
        <v>3.3608429627803034E-5</v>
      </c>
      <c r="AF24" s="459">
        <v>6.7486889004247805E-5</v>
      </c>
      <c r="AG24" s="459">
        <v>1.0717059045086383E-4</v>
      </c>
      <c r="AH24" s="459">
        <v>3.4110678059432923E-4</v>
      </c>
      <c r="AI24" s="459">
        <v>5.9438034609868623E-5</v>
      </c>
      <c r="AJ24" s="459">
        <v>2.9883715358641997E-5</v>
      </c>
      <c r="AK24" s="459">
        <v>5.206156464402239E-5</v>
      </c>
      <c r="AL24" s="459">
        <v>4.9820721036389457E-4</v>
      </c>
      <c r="AM24" s="459">
        <v>5.3907756698288146E-5</v>
      </c>
      <c r="AN24" s="459">
        <v>1.920136978148343E-5</v>
      </c>
      <c r="AO24" s="459">
        <v>1.0852388982903964E-4</v>
      </c>
      <c r="AP24" s="461">
        <v>1.0062527287938545</v>
      </c>
    </row>
    <row r="25" spans="1:42" s="1" customFormat="1" ht="12">
      <c r="A25" s="60" t="s">
        <v>264</v>
      </c>
      <c r="B25" s="13" t="s">
        <v>307</v>
      </c>
      <c r="C25" s="459">
        <v>2.5213427218078827E-4</v>
      </c>
      <c r="D25" s="459">
        <v>1.9350496864484971E-4</v>
      </c>
      <c r="E25" s="459">
        <v>1.1343857813047276E-2</v>
      </c>
      <c r="F25" s="459">
        <v>7.6151497479528131E-4</v>
      </c>
      <c r="G25" s="459">
        <v>3.7325213011892174E-4</v>
      </c>
      <c r="H25" s="459">
        <v>2.1820512039139739E-4</v>
      </c>
      <c r="I25" s="459">
        <v>2.5287781629407784E-4</v>
      </c>
      <c r="J25" s="459">
        <v>3.2297786036694924E-4</v>
      </c>
      <c r="K25" s="459">
        <v>1.4174057605406755E-4</v>
      </c>
      <c r="L25" s="459">
        <v>2.4418234118015169E-4</v>
      </c>
      <c r="M25" s="459">
        <v>3.9348251667912517E-4</v>
      </c>
      <c r="N25" s="459">
        <v>1.6232374159623017E-4</v>
      </c>
      <c r="O25" s="459">
        <v>1.6064062824193187E-4</v>
      </c>
      <c r="P25" s="459">
        <v>2.2449461845757489E-4</v>
      </c>
      <c r="Q25" s="459">
        <v>2.3236414255502189E-4</v>
      </c>
      <c r="R25" s="459">
        <v>5.591621685496613E-4</v>
      </c>
      <c r="S25" s="459">
        <v>2.4544552391021616E-4</v>
      </c>
      <c r="T25" s="459">
        <v>2.570764301955945E-4</v>
      </c>
      <c r="U25" s="459">
        <v>2.3894236805896218E-4</v>
      </c>
      <c r="V25" s="459">
        <v>2.3446830915469698E-4</v>
      </c>
      <c r="W25" s="459">
        <v>1.0840033999943663</v>
      </c>
      <c r="X25" s="459">
        <v>5.0981021440603251E-4</v>
      </c>
      <c r="Y25" s="459">
        <v>5.0566810928938486E-4</v>
      </c>
      <c r="Z25" s="459">
        <v>3.3707324341008225E-4</v>
      </c>
      <c r="AA25" s="459">
        <v>7.3378959556343536E-4</v>
      </c>
      <c r="AB25" s="459">
        <v>4.5063751188129645E-4</v>
      </c>
      <c r="AC25" s="459">
        <v>5.0926173645601141E-4</v>
      </c>
      <c r="AD25" s="459">
        <v>5.7733894136384467E-4</v>
      </c>
      <c r="AE25" s="459">
        <v>1.5596493035662992E-4</v>
      </c>
      <c r="AF25" s="459">
        <v>3.8253624015937228E-3</v>
      </c>
      <c r="AG25" s="459">
        <v>7.2241109622641719E-4</v>
      </c>
      <c r="AH25" s="459">
        <v>1.5958830405593165E-3</v>
      </c>
      <c r="AI25" s="459">
        <v>3.668695003822875E-4</v>
      </c>
      <c r="AJ25" s="459">
        <v>2.6639238944773329E-4</v>
      </c>
      <c r="AK25" s="459">
        <v>4.241817145249965E-4</v>
      </c>
      <c r="AL25" s="459">
        <v>5.9636212235474112E-3</v>
      </c>
      <c r="AM25" s="459">
        <v>3.3467579464215854E-4</v>
      </c>
      <c r="AN25" s="459">
        <v>3.8016520110889225E-4</v>
      </c>
      <c r="AO25" s="459">
        <v>7.5647288553912717E-4</v>
      </c>
      <c r="AP25" s="461">
        <v>1.119231627845138</v>
      </c>
    </row>
    <row r="26" spans="1:42" s="1" customFormat="1" ht="12">
      <c r="A26" s="60" t="s">
        <v>265</v>
      </c>
      <c r="B26" s="13" t="s">
        <v>16</v>
      </c>
      <c r="C26" s="459">
        <v>5.4411964807516181E-4</v>
      </c>
      <c r="D26" s="459">
        <v>8.2528496323068892E-4</v>
      </c>
      <c r="E26" s="459">
        <v>1.7175467728059062E-3</v>
      </c>
      <c r="F26" s="459">
        <v>1.8567372730878349E-3</v>
      </c>
      <c r="G26" s="459">
        <v>2.2006961154988069E-3</v>
      </c>
      <c r="H26" s="459">
        <v>3.5920738362777865E-3</v>
      </c>
      <c r="I26" s="459">
        <v>3.7091239306718264E-3</v>
      </c>
      <c r="J26" s="459">
        <v>1.3329943741127363E-3</v>
      </c>
      <c r="K26" s="459">
        <v>2.605403638567841E-3</v>
      </c>
      <c r="L26" s="459">
        <v>7.6580829688626295E-4</v>
      </c>
      <c r="M26" s="459">
        <v>3.1184446326212598E-3</v>
      </c>
      <c r="N26" s="459">
        <v>2.4207269082178748E-3</v>
      </c>
      <c r="O26" s="459">
        <v>7.3980800524826662E-3</v>
      </c>
      <c r="P26" s="459">
        <v>1.7615040759084298E-3</v>
      </c>
      <c r="Q26" s="459">
        <v>6.1185201027727206E-4</v>
      </c>
      <c r="R26" s="459">
        <v>1.1251311991468183E-3</v>
      </c>
      <c r="S26" s="459">
        <v>2.6858783266007326E-3</v>
      </c>
      <c r="T26" s="459">
        <v>1.7246448534553127E-3</v>
      </c>
      <c r="U26" s="459">
        <v>1.0583213564039234E-3</v>
      </c>
      <c r="V26" s="459">
        <v>1.7369798397597507E-3</v>
      </c>
      <c r="W26" s="459">
        <v>8.3949818679672809E-4</v>
      </c>
      <c r="X26" s="459">
        <v>1.0123218855764986</v>
      </c>
      <c r="Y26" s="459">
        <v>1.1557222336946395E-3</v>
      </c>
      <c r="Z26" s="459">
        <v>2.9731715754039542E-3</v>
      </c>
      <c r="AA26" s="459">
        <v>1.590877013684966E-3</v>
      </c>
      <c r="AB26" s="459">
        <v>1.4638616851288132E-3</v>
      </c>
      <c r="AC26" s="459">
        <v>1.8361709977386957E-3</v>
      </c>
      <c r="AD26" s="459">
        <v>3.8392560663798817E-3</v>
      </c>
      <c r="AE26" s="459">
        <v>3.4838956327322684E-4</v>
      </c>
      <c r="AF26" s="459">
        <v>9.0991476838494525E-4</v>
      </c>
      <c r="AG26" s="459">
        <v>4.4829488741123021E-3</v>
      </c>
      <c r="AH26" s="459">
        <v>2.2405001593608217E-3</v>
      </c>
      <c r="AI26" s="459">
        <v>3.9743181300547284E-3</v>
      </c>
      <c r="AJ26" s="459">
        <v>1.1584426048266996E-3</v>
      </c>
      <c r="AK26" s="459">
        <v>1.065963746099073E-2</v>
      </c>
      <c r="AL26" s="459">
        <v>1.9477071214383684E-3</v>
      </c>
      <c r="AM26" s="459">
        <v>1.8164136332223515E-3</v>
      </c>
      <c r="AN26" s="459">
        <v>1.3644896217648111E-2</v>
      </c>
      <c r="AO26" s="459">
        <v>1.2920994155307885E-3</v>
      </c>
      <c r="AP26" s="461">
        <v>1.1112870633882581</v>
      </c>
    </row>
    <row r="27" spans="1:42" s="1" customFormat="1" ht="12">
      <c r="A27" s="60" t="s">
        <v>266</v>
      </c>
      <c r="B27" s="13" t="s">
        <v>17</v>
      </c>
      <c r="C27" s="459">
        <v>3.6074434362942187E-3</v>
      </c>
      <c r="D27" s="459">
        <v>1.6239220165755359E-3</v>
      </c>
      <c r="E27" s="459">
        <v>1.9384465715818549E-3</v>
      </c>
      <c r="F27" s="459">
        <v>8.9064542795783911E-3</v>
      </c>
      <c r="G27" s="459">
        <v>1.7081180892233661E-3</v>
      </c>
      <c r="H27" s="459">
        <v>2.8577693212027502E-3</v>
      </c>
      <c r="I27" s="459">
        <v>5.4990387179179043E-3</v>
      </c>
      <c r="J27" s="459">
        <v>4.956231762299263E-3</v>
      </c>
      <c r="K27" s="459">
        <v>1.8605076044392597E-3</v>
      </c>
      <c r="L27" s="459">
        <v>4.3479724946306813E-3</v>
      </c>
      <c r="M27" s="459">
        <v>7.4788488308285628E-3</v>
      </c>
      <c r="N27" s="459">
        <v>6.8587257261155665E-3</v>
      </c>
      <c r="O27" s="459">
        <v>4.3062627446039253E-3</v>
      </c>
      <c r="P27" s="459">
        <v>4.4985869979726556E-3</v>
      </c>
      <c r="Q27" s="459">
        <v>2.7476253746497991E-3</v>
      </c>
      <c r="R27" s="459">
        <v>2.6046048378398118E-3</v>
      </c>
      <c r="S27" s="459">
        <v>1.8324755050856544E-3</v>
      </c>
      <c r="T27" s="459">
        <v>3.9522880489686382E-3</v>
      </c>
      <c r="U27" s="459">
        <v>2.6430947091934617E-3</v>
      </c>
      <c r="V27" s="459">
        <v>2.4584081716406011E-3</v>
      </c>
      <c r="W27" s="459">
        <v>2.2380189746705782E-3</v>
      </c>
      <c r="X27" s="459">
        <v>2.8141543396553656E-3</v>
      </c>
      <c r="Y27" s="459">
        <v>1.001843774679579</v>
      </c>
      <c r="Z27" s="459">
        <v>1.8134372949947367E-2</v>
      </c>
      <c r="AA27" s="459">
        <v>3.3595537632218883E-2</v>
      </c>
      <c r="AB27" s="459">
        <v>5.7028659064913088E-3</v>
      </c>
      <c r="AC27" s="459">
        <v>4.7494930783924284E-3</v>
      </c>
      <c r="AD27" s="459">
        <v>3.4277765469540038E-3</v>
      </c>
      <c r="AE27" s="459">
        <v>9.6677320570699513E-3</v>
      </c>
      <c r="AF27" s="459">
        <v>7.1681938190852222E-3</v>
      </c>
      <c r="AG27" s="459">
        <v>3.4853032162222245E-3</v>
      </c>
      <c r="AH27" s="459">
        <v>9.8752222286865986E-3</v>
      </c>
      <c r="AI27" s="459">
        <v>6.4586009861428099E-3</v>
      </c>
      <c r="AJ27" s="459">
        <v>3.3677415911316268E-3</v>
      </c>
      <c r="AK27" s="459">
        <v>2.4336361520743703E-3</v>
      </c>
      <c r="AL27" s="459">
        <v>2.0684298367335797E-3</v>
      </c>
      <c r="AM27" s="459">
        <v>3.9277149715158379E-3</v>
      </c>
      <c r="AN27" s="459">
        <v>1.6674245627439754E-3</v>
      </c>
      <c r="AO27" s="459">
        <v>3.6241872902588734E-3</v>
      </c>
      <c r="AP27" s="461">
        <v>1.202937006060216</v>
      </c>
    </row>
    <row r="28" spans="1:42" s="1" customFormat="1" ht="12">
      <c r="A28" s="60" t="s">
        <v>267</v>
      </c>
      <c r="B28" s="13" t="s">
        <v>308</v>
      </c>
      <c r="C28" s="459">
        <v>1.372885957219222E-2</v>
      </c>
      <c r="D28" s="459">
        <v>5.4597913494517369E-3</v>
      </c>
      <c r="E28" s="459">
        <v>8.7035333325971038E-3</v>
      </c>
      <c r="F28" s="459">
        <v>3.3874781313396871E-2</v>
      </c>
      <c r="G28" s="459">
        <v>2.1377660986094539E-2</v>
      </c>
      <c r="H28" s="459">
        <v>3.1652053977862721E-2</v>
      </c>
      <c r="I28" s="459">
        <v>5.7629424794246521E-2</v>
      </c>
      <c r="J28" s="459">
        <v>4.7312696458689261E-2</v>
      </c>
      <c r="K28" s="459">
        <v>1.3902222847236835E-2</v>
      </c>
      <c r="L28" s="459">
        <v>4.052658750029093E-2</v>
      </c>
      <c r="M28" s="459">
        <v>6.7056043289056524E-2</v>
      </c>
      <c r="N28" s="459">
        <v>7.747057587135453E-2</v>
      </c>
      <c r="O28" s="459">
        <v>5.3342359255675174E-2</v>
      </c>
      <c r="P28" s="459">
        <v>3.5006370017441071E-2</v>
      </c>
      <c r="Q28" s="459">
        <v>1.8960611994853459E-2</v>
      </c>
      <c r="R28" s="459">
        <v>1.6457194923994323E-2</v>
      </c>
      <c r="S28" s="459">
        <v>1.7298420965711353E-2</v>
      </c>
      <c r="T28" s="459">
        <v>3.4114530816774236E-2</v>
      </c>
      <c r="U28" s="459">
        <v>1.675054922367248E-2</v>
      </c>
      <c r="V28" s="459">
        <v>9.2466448413475628E-3</v>
      </c>
      <c r="W28" s="459">
        <v>2.3589952188863395E-2</v>
      </c>
      <c r="X28" s="459">
        <v>2.1338356067302475E-2</v>
      </c>
      <c r="Y28" s="459">
        <v>9.6600419850454908E-3</v>
      </c>
      <c r="Z28" s="459">
        <v>1.1016171836105877</v>
      </c>
      <c r="AA28" s="459">
        <v>5.6932193266763229E-2</v>
      </c>
      <c r="AB28" s="459">
        <v>0.10389914718077077</v>
      </c>
      <c r="AC28" s="459">
        <v>3.3217069273550448E-2</v>
      </c>
      <c r="AD28" s="459">
        <v>8.0632117819279727E-3</v>
      </c>
      <c r="AE28" s="459">
        <v>5.1602965261050163E-3</v>
      </c>
      <c r="AF28" s="459">
        <v>1.9911506091783632E-2</v>
      </c>
      <c r="AG28" s="459">
        <v>9.9238231271667234E-3</v>
      </c>
      <c r="AH28" s="459">
        <v>1.7911809861211693E-2</v>
      </c>
      <c r="AI28" s="459">
        <v>2.3362237518208092E-2</v>
      </c>
      <c r="AJ28" s="459">
        <v>1.7460960357718252E-2</v>
      </c>
      <c r="AK28" s="459">
        <v>7.9377223068208824E-3</v>
      </c>
      <c r="AL28" s="459">
        <v>8.6000842132037195E-3</v>
      </c>
      <c r="AM28" s="459">
        <v>4.4819706791561734E-2</v>
      </c>
      <c r="AN28" s="459">
        <v>1.1402265385053562E-2</v>
      </c>
      <c r="AO28" s="459">
        <v>1.3161855212540907E-2</v>
      </c>
      <c r="AP28" s="461">
        <v>2.1578403360781251</v>
      </c>
    </row>
    <row r="29" spans="1:42" s="1" customFormat="1" ht="12">
      <c r="A29" s="60" t="s">
        <v>268</v>
      </c>
      <c r="B29" s="13" t="s">
        <v>365</v>
      </c>
      <c r="C29" s="459">
        <v>1.47162499801988E-3</v>
      </c>
      <c r="D29" s="459">
        <v>2.7874767972290657E-4</v>
      </c>
      <c r="E29" s="459">
        <v>7.3978621613727679E-4</v>
      </c>
      <c r="F29" s="459">
        <v>5.1031161558825512E-3</v>
      </c>
      <c r="G29" s="459">
        <v>2.869873141032396E-3</v>
      </c>
      <c r="H29" s="459">
        <v>1.9899504067578608E-3</v>
      </c>
      <c r="I29" s="459">
        <v>2.9574919767279637E-3</v>
      </c>
      <c r="J29" s="459">
        <v>3.0709404688675701E-3</v>
      </c>
      <c r="K29" s="459">
        <v>2.1356210433697929E-3</v>
      </c>
      <c r="L29" s="459">
        <v>1.4597075505991758E-3</v>
      </c>
      <c r="M29" s="459">
        <v>2.0297711182629009E-3</v>
      </c>
      <c r="N29" s="459">
        <v>1.9460745491437833E-3</v>
      </c>
      <c r="O29" s="459">
        <v>1.3867767981648232E-3</v>
      </c>
      <c r="P29" s="459">
        <v>1.1978831964521278E-3</v>
      </c>
      <c r="Q29" s="459">
        <v>8.8861705854501982E-4</v>
      </c>
      <c r="R29" s="459">
        <v>8.9237807276765051E-4</v>
      </c>
      <c r="S29" s="459">
        <v>8.3126182952715033E-4</v>
      </c>
      <c r="T29" s="459">
        <v>2.4388533280354846E-3</v>
      </c>
      <c r="U29" s="459">
        <v>1.0089364518241198E-3</v>
      </c>
      <c r="V29" s="459">
        <v>5.6616351238958276E-4</v>
      </c>
      <c r="W29" s="459">
        <v>9.7917975792673781E-4</v>
      </c>
      <c r="X29" s="459">
        <v>1.6769613997458539E-3</v>
      </c>
      <c r="Y29" s="459">
        <v>1.4308916191378776E-3</v>
      </c>
      <c r="Z29" s="459">
        <v>1.4288784454438974E-3</v>
      </c>
      <c r="AA29" s="459">
        <v>1.0914060347653964</v>
      </c>
      <c r="AB29" s="459">
        <v>1.06047288506629E-2</v>
      </c>
      <c r="AC29" s="459">
        <v>3.9126378906131579E-3</v>
      </c>
      <c r="AD29" s="459">
        <v>1.8715738439421942E-3</v>
      </c>
      <c r="AE29" s="459">
        <v>6.2698500834150873E-4</v>
      </c>
      <c r="AF29" s="459">
        <v>2.9573629293432402E-3</v>
      </c>
      <c r="AG29" s="459">
        <v>4.2379216325943801E-3</v>
      </c>
      <c r="AH29" s="459">
        <v>5.1518796839987013E-3</v>
      </c>
      <c r="AI29" s="459">
        <v>9.6233272030557104E-3</v>
      </c>
      <c r="AJ29" s="459">
        <v>5.7155445719474672E-3</v>
      </c>
      <c r="AK29" s="459">
        <v>2.9874543431067709E-3</v>
      </c>
      <c r="AL29" s="459">
        <v>1.3728119453581379E-3</v>
      </c>
      <c r="AM29" s="459">
        <v>1.0176960608985717E-2</v>
      </c>
      <c r="AN29" s="459">
        <v>9.5329557917053504E-4</v>
      </c>
      <c r="AO29" s="459">
        <v>3.6958458852676961E-3</v>
      </c>
      <c r="AP29" s="461">
        <v>1.1960738515162688</v>
      </c>
    </row>
    <row r="30" spans="1:42" s="1" customFormat="1" ht="12">
      <c r="A30" s="60" t="s">
        <v>269</v>
      </c>
      <c r="B30" s="13" t="s">
        <v>373</v>
      </c>
      <c r="C30" s="459">
        <v>9.0728183329434424E-4</v>
      </c>
      <c r="D30" s="459">
        <v>2.8629195240053885E-4</v>
      </c>
      <c r="E30" s="459">
        <v>4.8517771599275976E-4</v>
      </c>
      <c r="F30" s="459">
        <v>2.9857035809088359E-3</v>
      </c>
      <c r="G30" s="459">
        <v>1.228849892798662E-3</v>
      </c>
      <c r="H30" s="459">
        <v>6.9417542841126198E-4</v>
      </c>
      <c r="I30" s="459">
        <v>1.7795922278968938E-3</v>
      </c>
      <c r="J30" s="459">
        <v>3.0487724018701274E-3</v>
      </c>
      <c r="K30" s="459">
        <v>4.1984194722150344E-4</v>
      </c>
      <c r="L30" s="459">
        <v>6.2500992022900914E-4</v>
      </c>
      <c r="M30" s="459">
        <v>3.0162584346188799E-3</v>
      </c>
      <c r="N30" s="459">
        <v>8.4931140356163761E-4</v>
      </c>
      <c r="O30" s="459">
        <v>6.361410323376921E-4</v>
      </c>
      <c r="P30" s="459">
        <v>6.2647252917526262E-4</v>
      </c>
      <c r="Q30" s="459">
        <v>6.4935766071640003E-4</v>
      </c>
      <c r="R30" s="459">
        <v>4.6418019536690003E-4</v>
      </c>
      <c r="S30" s="459">
        <v>5.4192069715122985E-4</v>
      </c>
      <c r="T30" s="459">
        <v>1.0007291591710933E-3</v>
      </c>
      <c r="U30" s="459">
        <v>5.708473039598874E-4</v>
      </c>
      <c r="V30" s="459">
        <v>4.8621377858128277E-4</v>
      </c>
      <c r="W30" s="459">
        <v>2.6553569179038586E-3</v>
      </c>
      <c r="X30" s="459">
        <v>9.3765479669883842E-4</v>
      </c>
      <c r="Y30" s="459">
        <v>2.2728624096641174E-3</v>
      </c>
      <c r="Z30" s="459">
        <v>6.5786886098231868E-3</v>
      </c>
      <c r="AA30" s="459">
        <v>2.8457113792260832E-3</v>
      </c>
      <c r="AB30" s="459">
        <v>1.0014032601854546</v>
      </c>
      <c r="AC30" s="459">
        <v>1.9786306733223262E-3</v>
      </c>
      <c r="AD30" s="459">
        <v>3.548416237785945E-3</v>
      </c>
      <c r="AE30" s="459">
        <v>3.6835866554472469E-4</v>
      </c>
      <c r="AF30" s="459">
        <v>6.3279515216550846E-3</v>
      </c>
      <c r="AG30" s="459">
        <v>6.6530944015913349E-3</v>
      </c>
      <c r="AH30" s="459">
        <v>2.7880426842018975E-2</v>
      </c>
      <c r="AI30" s="459">
        <v>5.1478213726896963E-3</v>
      </c>
      <c r="AJ30" s="459">
        <v>4.0085992701967147E-3</v>
      </c>
      <c r="AK30" s="459">
        <v>6.5622223883505745E-4</v>
      </c>
      <c r="AL30" s="459">
        <v>7.3765248151258294E-4</v>
      </c>
      <c r="AM30" s="459">
        <v>1.6800847609704902E-2</v>
      </c>
      <c r="AN30" s="459">
        <v>8.9310935892093486E-4</v>
      </c>
      <c r="AO30" s="459">
        <v>2.0774332986444363E-2</v>
      </c>
      <c r="AP30" s="461">
        <v>1.1337711270546571</v>
      </c>
    </row>
    <row r="31" spans="1:42" s="1" customFormat="1" ht="12">
      <c r="A31" s="60" t="s">
        <v>270</v>
      </c>
      <c r="B31" s="13" t="s">
        <v>374</v>
      </c>
      <c r="C31" s="459">
        <v>3.3508699143652822E-2</v>
      </c>
      <c r="D31" s="459">
        <v>8.0664429770009628E-3</v>
      </c>
      <c r="E31" s="459">
        <v>3.1147992272025676E-2</v>
      </c>
      <c r="F31" s="459">
        <v>2.2029065550050513E-2</v>
      </c>
      <c r="G31" s="459">
        <v>3.9389282920654391E-2</v>
      </c>
      <c r="H31" s="459">
        <v>3.6389550302685376E-2</v>
      </c>
      <c r="I31" s="459">
        <v>4.4450886493340738E-2</v>
      </c>
      <c r="J31" s="459">
        <v>2.3692823603999463E-2</v>
      </c>
      <c r="K31" s="459">
        <v>9.5259325359534647E-3</v>
      </c>
      <c r="L31" s="459">
        <v>2.7458752850777601E-2</v>
      </c>
      <c r="M31" s="459">
        <v>1.911575355156837E-2</v>
      </c>
      <c r="N31" s="459">
        <v>1.5706866990359142E-2</v>
      </c>
      <c r="O31" s="459">
        <v>1.7811238304479622E-2</v>
      </c>
      <c r="P31" s="459">
        <v>2.2206420262051548E-2</v>
      </c>
      <c r="Q31" s="459">
        <v>2.2420818900950209E-2</v>
      </c>
      <c r="R31" s="459">
        <v>2.0599571955866633E-2</v>
      </c>
      <c r="S31" s="459">
        <v>2.8280020770268973E-2</v>
      </c>
      <c r="T31" s="459">
        <v>2.1374109068560791E-2</v>
      </c>
      <c r="U31" s="459">
        <v>2.6259429217757715E-2</v>
      </c>
      <c r="V31" s="459">
        <v>2.2056040360430802E-2</v>
      </c>
      <c r="W31" s="459">
        <v>2.1187985964968709E-2</v>
      </c>
      <c r="X31" s="459">
        <v>3.6736072357571994E-2</v>
      </c>
      <c r="Y31" s="459">
        <v>2.8213065681712744E-2</v>
      </c>
      <c r="Z31" s="459">
        <v>1.195932284668292E-2</v>
      </c>
      <c r="AA31" s="459">
        <v>1.3335270593487141E-2</v>
      </c>
      <c r="AB31" s="459">
        <v>1.0384608259813714E-2</v>
      </c>
      <c r="AC31" s="459">
        <v>1.0084652325519647</v>
      </c>
      <c r="AD31" s="459">
        <v>5.1215812669754973E-3</v>
      </c>
      <c r="AE31" s="459">
        <v>1.6241803393381138E-3</v>
      </c>
      <c r="AF31" s="459">
        <v>6.6555008879849277E-3</v>
      </c>
      <c r="AG31" s="459">
        <v>8.3107910392478408E-3</v>
      </c>
      <c r="AH31" s="459">
        <v>7.192700685152288E-3</v>
      </c>
      <c r="AI31" s="459">
        <v>1.0760923061911891E-2</v>
      </c>
      <c r="AJ31" s="459">
        <v>2.5246404738263842E-2</v>
      </c>
      <c r="AK31" s="459">
        <v>1.9145496405609926E-2</v>
      </c>
      <c r="AL31" s="459">
        <v>1.3657752383181022E-2</v>
      </c>
      <c r="AM31" s="459">
        <v>3.8675679994892444E-2</v>
      </c>
      <c r="AN31" s="459">
        <v>0.10434879013253558</v>
      </c>
      <c r="AO31" s="459">
        <v>8.3476484985881508E-3</v>
      </c>
      <c r="AP31" s="461">
        <v>1.8708587057223185</v>
      </c>
    </row>
    <row r="32" spans="1:42" s="1" customFormat="1" ht="12">
      <c r="A32" s="60" t="s">
        <v>271</v>
      </c>
      <c r="B32" s="13" t="s">
        <v>18</v>
      </c>
      <c r="C32" s="459">
        <v>9.0192220847186665E-3</v>
      </c>
      <c r="D32" s="459">
        <v>1.0621691146556313E-2</v>
      </c>
      <c r="E32" s="459">
        <v>1.1211924112812372E-2</v>
      </c>
      <c r="F32" s="459">
        <v>5.6191888003458861E-2</v>
      </c>
      <c r="G32" s="459">
        <v>8.1531684102454632E-3</v>
      </c>
      <c r="H32" s="459">
        <v>1.9142625717299626E-2</v>
      </c>
      <c r="I32" s="459">
        <v>1.2685685155954779E-2</v>
      </c>
      <c r="J32" s="459">
        <v>9.0844556386391936E-3</v>
      </c>
      <c r="K32" s="459">
        <v>6.2099620384632121E-3</v>
      </c>
      <c r="L32" s="459">
        <v>6.0480665192227112E-3</v>
      </c>
      <c r="M32" s="459">
        <v>1.265455463869259E-2</v>
      </c>
      <c r="N32" s="459">
        <v>7.6741770124557638E-3</v>
      </c>
      <c r="O32" s="459">
        <v>9.5425584333676088E-3</v>
      </c>
      <c r="P32" s="459">
        <v>1.34121574620707E-2</v>
      </c>
      <c r="Q32" s="459">
        <v>1.0031875040071806E-2</v>
      </c>
      <c r="R32" s="459">
        <v>8.2654686293440662E-3</v>
      </c>
      <c r="S32" s="459">
        <v>9.7159504342289107E-3</v>
      </c>
      <c r="T32" s="459">
        <v>7.2712212802822857E-3</v>
      </c>
      <c r="U32" s="459">
        <v>7.7298749614563437E-3</v>
      </c>
      <c r="V32" s="459">
        <v>5.6841822909136676E-3</v>
      </c>
      <c r="W32" s="459">
        <v>1.13469603199291E-2</v>
      </c>
      <c r="X32" s="459">
        <v>1.9582665609151988E-2</v>
      </c>
      <c r="Y32" s="459">
        <v>1.5010941962045188E-2</v>
      </c>
      <c r="Z32" s="459">
        <v>1.6812744875865072E-2</v>
      </c>
      <c r="AA32" s="459">
        <v>2.8455856075440784E-2</v>
      </c>
      <c r="AB32" s="459">
        <v>3.0792312777696791E-2</v>
      </c>
      <c r="AC32" s="459">
        <v>1.9512981711778933E-2</v>
      </c>
      <c r="AD32" s="459">
        <v>1.042939092312009</v>
      </c>
      <c r="AE32" s="459">
        <v>7.0229754697727034E-2</v>
      </c>
      <c r="AF32" s="459">
        <v>2.1661099814524066E-2</v>
      </c>
      <c r="AG32" s="459">
        <v>1.0971360038068669E-2</v>
      </c>
      <c r="AH32" s="459">
        <v>2.1260761378500442E-2</v>
      </c>
      <c r="AI32" s="459">
        <v>9.8003812164397588E-3</v>
      </c>
      <c r="AJ32" s="459">
        <v>1.0636111404989483E-2</v>
      </c>
      <c r="AK32" s="459">
        <v>2.7899098074332045E-2</v>
      </c>
      <c r="AL32" s="459">
        <v>1.0346528779134213E-2</v>
      </c>
      <c r="AM32" s="459">
        <v>1.1106853388406043E-2</v>
      </c>
      <c r="AN32" s="459">
        <v>5.2675383938129141E-3</v>
      </c>
      <c r="AO32" s="459">
        <v>1.2761230810509261E-2</v>
      </c>
      <c r="AP32" s="461">
        <v>1.6367449826506162</v>
      </c>
    </row>
    <row r="33" spans="1:42" s="1" customFormat="1" ht="12">
      <c r="A33" s="60" t="s">
        <v>272</v>
      </c>
      <c r="B33" s="13" t="s">
        <v>19</v>
      </c>
      <c r="C33" s="459">
        <v>6.6964689388270522E-3</v>
      </c>
      <c r="D33" s="459">
        <v>2.1152081617486088E-3</v>
      </c>
      <c r="E33" s="459">
        <v>3.4288357645704199E-3</v>
      </c>
      <c r="F33" s="459">
        <v>1.1766060628861839E-2</v>
      </c>
      <c r="G33" s="459">
        <v>5.8276301305084221E-3</v>
      </c>
      <c r="H33" s="459">
        <v>6.2368666713877524E-3</v>
      </c>
      <c r="I33" s="459">
        <v>5.816411469579316E-3</v>
      </c>
      <c r="J33" s="459">
        <v>4.7825436488609435E-3</v>
      </c>
      <c r="K33" s="459">
        <v>1.98961672480633E-3</v>
      </c>
      <c r="L33" s="459">
        <v>5.5594378005107319E-3</v>
      </c>
      <c r="M33" s="459">
        <v>5.8777934784693901E-3</v>
      </c>
      <c r="N33" s="459">
        <v>3.7358570281102016E-3</v>
      </c>
      <c r="O33" s="459">
        <v>2.9720866420058995E-3</v>
      </c>
      <c r="P33" s="459">
        <v>6.0302425022861024E-3</v>
      </c>
      <c r="Q33" s="459">
        <v>4.7452995352789415E-3</v>
      </c>
      <c r="R33" s="459">
        <v>4.3452850502364963E-3</v>
      </c>
      <c r="S33" s="459">
        <v>5.0479689071570846E-3</v>
      </c>
      <c r="T33" s="459">
        <v>3.2963592503283479E-3</v>
      </c>
      <c r="U33" s="459">
        <v>5.1962356966551333E-3</v>
      </c>
      <c r="V33" s="459">
        <v>4.145810011068409E-3</v>
      </c>
      <c r="W33" s="459">
        <v>3.2565188150689445E-3</v>
      </c>
      <c r="X33" s="459">
        <v>6.5771594021375871E-3</v>
      </c>
      <c r="Y33" s="459">
        <v>8.5518507713134469E-3</v>
      </c>
      <c r="Z33" s="459">
        <v>8.5843153617600632E-3</v>
      </c>
      <c r="AA33" s="459">
        <v>5.4432203315277422E-3</v>
      </c>
      <c r="AB33" s="459">
        <v>5.8437936365891719E-3</v>
      </c>
      <c r="AC33" s="459">
        <v>2.9069604765757477E-2</v>
      </c>
      <c r="AD33" s="459">
        <v>1.8828663353141421E-2</v>
      </c>
      <c r="AE33" s="459">
        <v>1.0305938902094707</v>
      </c>
      <c r="AF33" s="459">
        <v>2.8544683644691159E-2</v>
      </c>
      <c r="AG33" s="459">
        <v>2.2603064059696584E-2</v>
      </c>
      <c r="AH33" s="459">
        <v>3.9500940171981382E-3</v>
      </c>
      <c r="AI33" s="459">
        <v>1.0853591382274024E-2</v>
      </c>
      <c r="AJ33" s="459">
        <v>1.9449500753214961E-2</v>
      </c>
      <c r="AK33" s="459">
        <v>2.1241587414461929E-2</v>
      </c>
      <c r="AL33" s="459">
        <v>9.8956962627634211E-3</v>
      </c>
      <c r="AM33" s="459">
        <v>1.6462100993755616E-2</v>
      </c>
      <c r="AN33" s="459">
        <v>5.814404816270032E-3</v>
      </c>
      <c r="AO33" s="459">
        <v>3.6119930592447197E-2</v>
      </c>
      <c r="AP33" s="461">
        <v>1.3912956886247971</v>
      </c>
    </row>
    <row r="34" spans="1:42" s="1" customFormat="1" ht="12">
      <c r="A34" s="60" t="s">
        <v>273</v>
      </c>
      <c r="B34" s="13" t="s">
        <v>412</v>
      </c>
      <c r="C34" s="459">
        <v>2.1417256715298219E-2</v>
      </c>
      <c r="D34" s="459">
        <v>2.1416326441447139E-2</v>
      </c>
      <c r="E34" s="459">
        <v>1.6759347550036517E-2</v>
      </c>
      <c r="F34" s="459">
        <v>2.5171710165915968E-2</v>
      </c>
      <c r="G34" s="459">
        <v>2.2385794171361727E-2</v>
      </c>
      <c r="H34" s="459">
        <v>1.5278463187352645E-2</v>
      </c>
      <c r="I34" s="459">
        <v>2.7413078508659885E-2</v>
      </c>
      <c r="J34" s="459">
        <v>1.8712673555919289E-2</v>
      </c>
      <c r="K34" s="459">
        <v>2.1870888002515319E-2</v>
      </c>
      <c r="L34" s="459">
        <v>1.4233519091049836E-2</v>
      </c>
      <c r="M34" s="459">
        <v>3.0693197574062237E-2</v>
      </c>
      <c r="N34" s="459">
        <v>1.7346413915021543E-2</v>
      </c>
      <c r="O34" s="459">
        <v>1.7039752020257551E-2</v>
      </c>
      <c r="P34" s="459">
        <v>1.6429065662635592E-2</v>
      </c>
      <c r="Q34" s="459">
        <v>1.4826833719896432E-2</v>
      </c>
      <c r="R34" s="459">
        <v>1.1515727045098923E-2</v>
      </c>
      <c r="S34" s="459">
        <v>1.6115709106521825E-2</v>
      </c>
      <c r="T34" s="459">
        <v>1.3063613882429704E-2</v>
      </c>
      <c r="U34" s="459">
        <v>1.5568745291329853E-2</v>
      </c>
      <c r="V34" s="459">
        <v>1.4612291793578319E-2</v>
      </c>
      <c r="W34" s="459">
        <v>1.2288531359705545E-2</v>
      </c>
      <c r="X34" s="459">
        <v>6.1093464610231678E-2</v>
      </c>
      <c r="Y34" s="459">
        <v>2.0952691181153345E-2</v>
      </c>
      <c r="Z34" s="459">
        <v>2.8204935162590105E-2</v>
      </c>
      <c r="AA34" s="459">
        <v>1.4803599943520842E-2</v>
      </c>
      <c r="AB34" s="459">
        <v>3.1568588805150913E-2</v>
      </c>
      <c r="AC34" s="459">
        <v>1.5854800898909175E-2</v>
      </c>
      <c r="AD34" s="459">
        <v>2.0721542303161183E-2</v>
      </c>
      <c r="AE34" s="459">
        <v>2.6655986861851499E-3</v>
      </c>
      <c r="AF34" s="459">
        <v>1.0481348241101027</v>
      </c>
      <c r="AG34" s="459">
        <v>1.469921996780009E-2</v>
      </c>
      <c r="AH34" s="459">
        <v>1.738121260535485E-2</v>
      </c>
      <c r="AI34" s="459">
        <v>1.4176703024947097E-2</v>
      </c>
      <c r="AJ34" s="459">
        <v>9.7843085962075887E-3</v>
      </c>
      <c r="AK34" s="459">
        <v>2.0289027206826217E-2</v>
      </c>
      <c r="AL34" s="459">
        <v>8.7403173111080448E-3</v>
      </c>
      <c r="AM34" s="459">
        <v>2.1375060154918427E-2</v>
      </c>
      <c r="AN34" s="459">
        <v>8.5450258690098202E-2</v>
      </c>
      <c r="AO34" s="459">
        <v>4.2611991277335518E-2</v>
      </c>
      <c r="AP34" s="461">
        <v>1.8626670832956949</v>
      </c>
    </row>
    <row r="35" spans="1:42" s="1" customFormat="1" ht="12">
      <c r="A35" s="60" t="s">
        <v>274</v>
      </c>
      <c r="B35" s="13" t="s">
        <v>331</v>
      </c>
      <c r="C35" s="459">
        <v>3.7751771626479869E-3</v>
      </c>
      <c r="D35" s="459">
        <v>1.8443795674269667E-3</v>
      </c>
      <c r="E35" s="459">
        <v>4.5748135523369267E-3</v>
      </c>
      <c r="F35" s="459">
        <v>6.9477025323754164E-3</v>
      </c>
      <c r="G35" s="459">
        <v>4.6209245894135893E-3</v>
      </c>
      <c r="H35" s="459">
        <v>5.0796624996150069E-3</v>
      </c>
      <c r="I35" s="459">
        <v>5.5071832867171575E-3</v>
      </c>
      <c r="J35" s="459">
        <v>7.8096747778361167E-3</v>
      </c>
      <c r="K35" s="459">
        <v>1.3324085998851138E-3</v>
      </c>
      <c r="L35" s="459">
        <v>5.0299204987808155E-3</v>
      </c>
      <c r="M35" s="459">
        <v>5.422228807244113E-3</v>
      </c>
      <c r="N35" s="459">
        <v>3.2872782717548489E-3</v>
      </c>
      <c r="O35" s="459">
        <v>3.2943610520189213E-3</v>
      </c>
      <c r="P35" s="459">
        <v>4.7924845182330473E-3</v>
      </c>
      <c r="Q35" s="459">
        <v>5.1443828321289797E-3</v>
      </c>
      <c r="R35" s="459">
        <v>7.1055493047999744E-3</v>
      </c>
      <c r="S35" s="459">
        <v>5.0244058066060537E-3</v>
      </c>
      <c r="T35" s="459">
        <v>5.2099444240329149E-3</v>
      </c>
      <c r="U35" s="459">
        <v>8.6216777131263109E-3</v>
      </c>
      <c r="V35" s="459">
        <v>8.8427106668949786E-3</v>
      </c>
      <c r="W35" s="459">
        <v>3.7251139542009096E-3</v>
      </c>
      <c r="X35" s="459">
        <v>5.8239287396907669E-3</v>
      </c>
      <c r="Y35" s="459">
        <v>7.0369422930742411E-3</v>
      </c>
      <c r="Z35" s="459">
        <v>7.0951248550966926E-3</v>
      </c>
      <c r="AA35" s="459">
        <v>2.5257594186990522E-2</v>
      </c>
      <c r="AB35" s="459">
        <v>8.3722289796002141E-3</v>
      </c>
      <c r="AC35" s="459">
        <v>2.0740314431131144E-2</v>
      </c>
      <c r="AD35" s="459">
        <v>3.0002594567250119E-2</v>
      </c>
      <c r="AE35" s="459">
        <v>4.091790010630778E-3</v>
      </c>
      <c r="AF35" s="459">
        <v>8.485636521070929E-3</v>
      </c>
      <c r="AG35" s="459">
        <v>1.0813159632719807</v>
      </c>
      <c r="AH35" s="459">
        <v>1.6313360280263079E-2</v>
      </c>
      <c r="AI35" s="459">
        <v>1.5857579604479342E-2</v>
      </c>
      <c r="AJ35" s="459">
        <v>7.7347102415474336E-3</v>
      </c>
      <c r="AK35" s="459">
        <v>3.351476164603738E-2</v>
      </c>
      <c r="AL35" s="459">
        <v>1.9722221327441676E-2</v>
      </c>
      <c r="AM35" s="459">
        <v>1.0285411777230972E-2</v>
      </c>
      <c r="AN35" s="459">
        <v>3.4394037765589931E-3</v>
      </c>
      <c r="AO35" s="459">
        <v>4.0319404827491571E-2</v>
      </c>
      <c r="AP35" s="461">
        <v>1.4524009557556428</v>
      </c>
    </row>
    <row r="36" spans="1:42" s="1" customFormat="1" ht="12">
      <c r="A36" s="60" t="s">
        <v>275</v>
      </c>
      <c r="B36" s="13" t="s">
        <v>20</v>
      </c>
      <c r="C36" s="459">
        <v>1.1267365204514642E-3</v>
      </c>
      <c r="D36" s="459">
        <v>8.0705606379157522E-4</v>
      </c>
      <c r="E36" s="459">
        <v>2.0288673018363829E-3</v>
      </c>
      <c r="F36" s="459">
        <v>3.8405946978446628E-3</v>
      </c>
      <c r="G36" s="459">
        <v>1.4053482546617778E-3</v>
      </c>
      <c r="H36" s="459">
        <v>8.3238183933487502E-4</v>
      </c>
      <c r="I36" s="459">
        <v>9.7013319312590869E-4</v>
      </c>
      <c r="J36" s="459">
        <v>6.5972262920282446E-4</v>
      </c>
      <c r="K36" s="459">
        <v>3.169766033429095E-4</v>
      </c>
      <c r="L36" s="459">
        <v>7.6484110850052187E-4</v>
      </c>
      <c r="M36" s="459">
        <v>2.2234987736864738E-3</v>
      </c>
      <c r="N36" s="459">
        <v>1.3755612105574623E-3</v>
      </c>
      <c r="O36" s="459">
        <v>1.0554799712427794E-3</v>
      </c>
      <c r="P36" s="459">
        <v>1.4936447763456808E-3</v>
      </c>
      <c r="Q36" s="459">
        <v>1.9602310195261877E-3</v>
      </c>
      <c r="R36" s="459">
        <v>1.8971809838778345E-3</v>
      </c>
      <c r="S36" s="459">
        <v>1.0428685707724096E-3</v>
      </c>
      <c r="T36" s="459">
        <v>4.9638083519860303E-4</v>
      </c>
      <c r="U36" s="459">
        <v>9.6284177281973689E-4</v>
      </c>
      <c r="V36" s="459">
        <v>4.5110314843578358E-4</v>
      </c>
      <c r="W36" s="459">
        <v>1.7442192312927449E-3</v>
      </c>
      <c r="X36" s="459">
        <v>8.415629652659142E-4</v>
      </c>
      <c r="Y36" s="459">
        <v>3.8151388447798893E-3</v>
      </c>
      <c r="Z36" s="459">
        <v>9.0604308801134933E-4</v>
      </c>
      <c r="AA36" s="459">
        <v>2.8955841271935492E-3</v>
      </c>
      <c r="AB36" s="459">
        <v>5.288679065846613E-3</v>
      </c>
      <c r="AC36" s="459">
        <v>1.9795375488972085E-3</v>
      </c>
      <c r="AD36" s="459">
        <v>1.4433847427043132E-3</v>
      </c>
      <c r="AE36" s="459">
        <v>6.0087307100418271E-4</v>
      </c>
      <c r="AF36" s="459">
        <v>2.7453847460948196E-3</v>
      </c>
      <c r="AG36" s="459">
        <v>9.039199699701992E-4</v>
      </c>
      <c r="AH36" s="459">
        <v>1.0005842927891238</v>
      </c>
      <c r="AI36" s="459">
        <v>2.7281838673184964E-3</v>
      </c>
      <c r="AJ36" s="459">
        <v>1.1182337251635043E-3</v>
      </c>
      <c r="AK36" s="459">
        <v>1.2120967144758294E-3</v>
      </c>
      <c r="AL36" s="459">
        <v>1.0574279733529491E-3</v>
      </c>
      <c r="AM36" s="459">
        <v>1.0434431603599664E-3</v>
      </c>
      <c r="AN36" s="459">
        <v>6.5468931130343634E-4</v>
      </c>
      <c r="AO36" s="459">
        <v>0.24703723940139352</v>
      </c>
      <c r="AP36" s="461">
        <v>1.3043113836181079</v>
      </c>
    </row>
    <row r="37" spans="1:42" s="1" customFormat="1" ht="12">
      <c r="A37" s="60" t="s">
        <v>276</v>
      </c>
      <c r="B37" s="13" t="s">
        <v>21</v>
      </c>
      <c r="C37" s="459">
        <v>1.6440463439961777E-4</v>
      </c>
      <c r="D37" s="459">
        <v>1.3120810540788368E-4</v>
      </c>
      <c r="E37" s="459">
        <v>7.1946682625411836E-5</v>
      </c>
      <c r="F37" s="459">
        <v>4.1595283786223823E-4</v>
      </c>
      <c r="G37" s="459">
        <v>3.5727486405127767E-4</v>
      </c>
      <c r="H37" s="459">
        <v>1.0331059828497617E-4</v>
      </c>
      <c r="I37" s="459">
        <v>1.9856412556234858E-4</v>
      </c>
      <c r="J37" s="459">
        <v>4.0620205130026702E-4</v>
      </c>
      <c r="K37" s="459">
        <v>4.8119515408120383E-5</v>
      </c>
      <c r="L37" s="459">
        <v>2.0149521659730188E-4</v>
      </c>
      <c r="M37" s="459">
        <v>4.444404763945687E-4</v>
      </c>
      <c r="N37" s="459">
        <v>1.4748833745866923E-4</v>
      </c>
      <c r="O37" s="459">
        <v>9.159003392726037E-5</v>
      </c>
      <c r="P37" s="459">
        <v>3.9160550424609827E-4</v>
      </c>
      <c r="Q37" s="459">
        <v>3.6976594593357055E-4</v>
      </c>
      <c r="R37" s="459">
        <v>5.5504997907886166E-4</v>
      </c>
      <c r="S37" s="459">
        <v>3.2957479502528959E-4</v>
      </c>
      <c r="T37" s="459">
        <v>7.5818396147670798E-4</v>
      </c>
      <c r="U37" s="459">
        <v>9.5325982052097465E-4</v>
      </c>
      <c r="V37" s="459">
        <v>1.9356917420900719E-3</v>
      </c>
      <c r="W37" s="459">
        <v>3.736476915469528E-4</v>
      </c>
      <c r="X37" s="459">
        <v>1.7579367032213752E-4</v>
      </c>
      <c r="Y37" s="459">
        <v>2.6505073184389242E-4</v>
      </c>
      <c r="Z37" s="459">
        <v>5.9274343471167189E-4</v>
      </c>
      <c r="AA37" s="459">
        <v>2.9055002717797541E-4</v>
      </c>
      <c r="AB37" s="459">
        <v>2.8805732512792191E-4</v>
      </c>
      <c r="AC37" s="459">
        <v>3.509806330632562E-4</v>
      </c>
      <c r="AD37" s="459">
        <v>3.70932623435909E-4</v>
      </c>
      <c r="AE37" s="459">
        <v>4.7161612595111219E-5</v>
      </c>
      <c r="AF37" s="459">
        <v>1.219347321317607E-3</v>
      </c>
      <c r="AG37" s="459">
        <v>3.8892088287429943E-3</v>
      </c>
      <c r="AH37" s="459">
        <v>2.2406224775231993E-4</v>
      </c>
      <c r="AI37" s="459">
        <v>1.0001176220481005</v>
      </c>
      <c r="AJ37" s="459">
        <v>1.664718178925425E-4</v>
      </c>
      <c r="AK37" s="459">
        <v>1.8265661097821695E-4</v>
      </c>
      <c r="AL37" s="459">
        <v>5.1232775374664933E-4</v>
      </c>
      <c r="AM37" s="459">
        <v>5.133511817756348E-4</v>
      </c>
      <c r="AN37" s="459">
        <v>1.5893729976228758E-4</v>
      </c>
      <c r="AO37" s="459">
        <v>3.9706466113768391E-4</v>
      </c>
      <c r="AP37" s="461">
        <v>1.018211096748683</v>
      </c>
    </row>
    <row r="38" spans="1:42" s="1" customFormat="1" ht="12">
      <c r="A38" s="60" t="s">
        <v>277</v>
      </c>
      <c r="B38" s="13" t="s">
        <v>375</v>
      </c>
      <c r="C38" s="459">
        <v>1.1584957855963623E-3</v>
      </c>
      <c r="D38" s="459">
        <v>5.2308978137621587E-5</v>
      </c>
      <c r="E38" s="459">
        <v>5.9976022455645582E-5</v>
      </c>
      <c r="F38" s="459">
        <v>1.0617210305325817E-4</v>
      </c>
      <c r="G38" s="459">
        <v>9.6898393682950815E-5</v>
      </c>
      <c r="H38" s="459">
        <v>4.8484132643111168E-5</v>
      </c>
      <c r="I38" s="459">
        <v>7.3473465509273048E-5</v>
      </c>
      <c r="J38" s="459">
        <v>6.5857957793895847E-5</v>
      </c>
      <c r="K38" s="459">
        <v>4.7039400909115653E-5</v>
      </c>
      <c r="L38" s="459">
        <v>4.4954575574188656E-5</v>
      </c>
      <c r="M38" s="459">
        <v>8.8813996614599134E-5</v>
      </c>
      <c r="N38" s="459">
        <v>5.4998837960793342E-5</v>
      </c>
      <c r="O38" s="459">
        <v>4.8113741030513012E-5</v>
      </c>
      <c r="P38" s="459">
        <v>5.3841549776403034E-5</v>
      </c>
      <c r="Q38" s="459">
        <v>5.5131619649610903E-5</v>
      </c>
      <c r="R38" s="459">
        <v>4.9588369149060563E-5</v>
      </c>
      <c r="S38" s="459">
        <v>4.8257027305339348E-5</v>
      </c>
      <c r="T38" s="459">
        <v>3.7269344858101411E-5</v>
      </c>
      <c r="U38" s="459">
        <v>4.8907056471843374E-5</v>
      </c>
      <c r="V38" s="459">
        <v>4.1497864606161039E-5</v>
      </c>
      <c r="W38" s="459">
        <v>4.722380134575213E-5</v>
      </c>
      <c r="X38" s="459">
        <v>1.4007920503674047E-4</v>
      </c>
      <c r="Y38" s="459">
        <v>8.9389873401778615E-5</v>
      </c>
      <c r="Z38" s="459">
        <v>7.6965633729994296E-5</v>
      </c>
      <c r="AA38" s="459">
        <v>3.8707529696167049E-4</v>
      </c>
      <c r="AB38" s="459">
        <v>1.2911666016246888E-4</v>
      </c>
      <c r="AC38" s="459">
        <v>1.0139220948521719E-4</v>
      </c>
      <c r="AD38" s="459">
        <v>2.4970283315179791E-4</v>
      </c>
      <c r="AE38" s="459">
        <v>3.3236236746614315E-5</v>
      </c>
      <c r="AF38" s="459">
        <v>1.9774365491953259E-3</v>
      </c>
      <c r="AG38" s="459">
        <v>8.8509728495464511E-4</v>
      </c>
      <c r="AH38" s="459">
        <v>8.5177806426572913E-5</v>
      </c>
      <c r="AI38" s="459">
        <v>9.8621382091861545E-5</v>
      </c>
      <c r="AJ38" s="459">
        <v>1.0161519747643986</v>
      </c>
      <c r="AK38" s="459">
        <v>9.6138762093465272E-5</v>
      </c>
      <c r="AL38" s="459">
        <v>8.1472747688867019E-5</v>
      </c>
      <c r="AM38" s="459">
        <v>1.530309386456659E-4</v>
      </c>
      <c r="AN38" s="459">
        <v>1.7236227995290413E-4</v>
      </c>
      <c r="AO38" s="459">
        <v>2.6074236655612118E-3</v>
      </c>
      <c r="AP38" s="461">
        <v>1.0258429981538089</v>
      </c>
    </row>
    <row r="39" spans="1:42" s="1" customFormat="1" ht="12">
      <c r="A39" s="60" t="s">
        <v>282</v>
      </c>
      <c r="B39" s="13" t="s">
        <v>413</v>
      </c>
      <c r="C39" s="459">
        <v>5.0437145368269741E-4</v>
      </c>
      <c r="D39" s="459">
        <v>2.3766934719052224E-4</v>
      </c>
      <c r="E39" s="459">
        <v>9.1640585144056302E-3</v>
      </c>
      <c r="F39" s="459">
        <v>2.8342858129395058E-3</v>
      </c>
      <c r="G39" s="459">
        <v>1.1181455249592632E-3</v>
      </c>
      <c r="H39" s="459">
        <v>7.8665792005535922E-4</v>
      </c>
      <c r="I39" s="459">
        <v>1.2878054900524545E-3</v>
      </c>
      <c r="J39" s="459">
        <v>1.9472783417658335E-3</v>
      </c>
      <c r="K39" s="459">
        <v>4.6754801429067675E-4</v>
      </c>
      <c r="L39" s="459">
        <v>7.5436326744876959E-4</v>
      </c>
      <c r="M39" s="459">
        <v>1.2431477097556594E-3</v>
      </c>
      <c r="N39" s="459">
        <v>1.0758935364830018E-3</v>
      </c>
      <c r="O39" s="459">
        <v>5.8477598365637819E-4</v>
      </c>
      <c r="P39" s="459">
        <v>1.1417979016790777E-3</v>
      </c>
      <c r="Q39" s="459">
        <v>1.5866325384566368E-3</v>
      </c>
      <c r="R39" s="459">
        <v>1.4418636286483895E-3</v>
      </c>
      <c r="S39" s="459">
        <v>1.7616063316773175E-3</v>
      </c>
      <c r="T39" s="459">
        <v>8.5142865820243721E-4</v>
      </c>
      <c r="U39" s="459">
        <v>9.2110254449357992E-4</v>
      </c>
      <c r="V39" s="459">
        <v>1.0740424763283E-3</v>
      </c>
      <c r="W39" s="459">
        <v>7.0736620032389134E-4</v>
      </c>
      <c r="X39" s="459">
        <v>1.2531839132339331E-3</v>
      </c>
      <c r="Y39" s="459">
        <v>1.3259571499953532E-3</v>
      </c>
      <c r="Z39" s="459">
        <v>1.935057218444771E-3</v>
      </c>
      <c r="AA39" s="459">
        <v>9.1834440897216943E-3</v>
      </c>
      <c r="AB39" s="459">
        <v>2.4417320586082791E-3</v>
      </c>
      <c r="AC39" s="459">
        <v>9.9945971867645327E-4</v>
      </c>
      <c r="AD39" s="459">
        <v>3.2866088945075686E-3</v>
      </c>
      <c r="AE39" s="459">
        <v>5.8838172034720432E-4</v>
      </c>
      <c r="AF39" s="459">
        <v>1.9846250957791379E-3</v>
      </c>
      <c r="AG39" s="459">
        <v>1.7828559288269818E-3</v>
      </c>
      <c r="AH39" s="459">
        <v>3.9969881513693645E-4</v>
      </c>
      <c r="AI39" s="459">
        <v>2.3172567728287161E-3</v>
      </c>
      <c r="AJ39" s="459">
        <v>1.2960436767359453E-3</v>
      </c>
      <c r="AK39" s="459">
        <v>1.0003725438525755</v>
      </c>
      <c r="AL39" s="459">
        <v>2.0625709860359566E-3</v>
      </c>
      <c r="AM39" s="459">
        <v>2.8868109656686228E-3</v>
      </c>
      <c r="AN39" s="459">
        <v>4.2595770626275642E-4</v>
      </c>
      <c r="AO39" s="459">
        <v>4.9137518480932797E-3</v>
      </c>
      <c r="AP39" s="461">
        <v>1.0709477816079744</v>
      </c>
    </row>
    <row r="40" spans="1:42" s="1" customFormat="1" ht="12">
      <c r="A40" s="60" t="s">
        <v>332</v>
      </c>
      <c r="B40" s="13" t="s">
        <v>22</v>
      </c>
      <c r="C40" s="459">
        <v>3.2769857165167379E-2</v>
      </c>
      <c r="D40" s="459">
        <v>2.2483842196949742E-2</v>
      </c>
      <c r="E40" s="459">
        <v>2.4449937064520869E-2</v>
      </c>
      <c r="F40" s="459">
        <v>0.12048319821541661</v>
      </c>
      <c r="G40" s="459">
        <v>3.732166678080949E-2</v>
      </c>
      <c r="H40" s="459">
        <v>3.0893374552488875E-2</v>
      </c>
      <c r="I40" s="459">
        <v>2.9796485049419646E-2</v>
      </c>
      <c r="J40" s="459">
        <v>4.8280280724197329E-2</v>
      </c>
      <c r="K40" s="459">
        <v>1.2642561340467599E-2</v>
      </c>
      <c r="L40" s="459">
        <v>3.6422596054928376E-2</v>
      </c>
      <c r="M40" s="459">
        <v>5.3681868300174379E-2</v>
      </c>
      <c r="N40" s="459">
        <v>1.9123915599854852E-2</v>
      </c>
      <c r="O40" s="459">
        <v>1.8999340531558963E-2</v>
      </c>
      <c r="P40" s="459">
        <v>3.1254981864667991E-2</v>
      </c>
      <c r="Q40" s="459">
        <v>3.3597052525736172E-2</v>
      </c>
      <c r="R40" s="459">
        <v>3.5321578744636449E-2</v>
      </c>
      <c r="S40" s="459">
        <v>3.5417381446711839E-2</v>
      </c>
      <c r="T40" s="459">
        <v>3.9595224790534914E-2</v>
      </c>
      <c r="U40" s="459">
        <v>3.4583111833058892E-2</v>
      </c>
      <c r="V40" s="459">
        <v>3.445801773102717E-2</v>
      </c>
      <c r="W40" s="459">
        <v>3.0404315804047385E-2</v>
      </c>
      <c r="X40" s="459">
        <v>4.442200907576168E-2</v>
      </c>
      <c r="Y40" s="459">
        <v>8.0268626053491818E-2</v>
      </c>
      <c r="Z40" s="459">
        <v>4.4986130432781733E-2</v>
      </c>
      <c r="AA40" s="459">
        <v>0.12683945722861623</v>
      </c>
      <c r="AB40" s="459">
        <v>6.3184883307448064E-2</v>
      </c>
      <c r="AC40" s="459">
        <v>8.4337373410881142E-2</v>
      </c>
      <c r="AD40" s="459">
        <v>9.430807708583526E-2</v>
      </c>
      <c r="AE40" s="459">
        <v>2.7260111249055009E-2</v>
      </c>
      <c r="AF40" s="459">
        <v>6.0599104104821611E-2</v>
      </c>
      <c r="AG40" s="459">
        <v>0.12513514469274484</v>
      </c>
      <c r="AH40" s="459">
        <v>7.6420236507739006E-2</v>
      </c>
      <c r="AI40" s="459">
        <v>5.6502039819004313E-2</v>
      </c>
      <c r="AJ40" s="459">
        <v>4.2415766097236421E-2</v>
      </c>
      <c r="AK40" s="459">
        <v>6.5991034773949811E-2</v>
      </c>
      <c r="AL40" s="459">
        <v>1.1051555065918919</v>
      </c>
      <c r="AM40" s="459">
        <v>4.1348910328445988E-2</v>
      </c>
      <c r="AN40" s="459">
        <v>1.7379743998488281E-2</v>
      </c>
      <c r="AO40" s="459">
        <v>6.2529642012772405E-2</v>
      </c>
      <c r="AP40" s="461">
        <v>2.9810643850873406</v>
      </c>
    </row>
    <row r="41" spans="1:42" s="1" customFormat="1" ht="12">
      <c r="A41" s="60" t="s">
        <v>437</v>
      </c>
      <c r="B41" s="13" t="s">
        <v>436</v>
      </c>
      <c r="C41" s="459">
        <v>2.4355827224038893E-4</v>
      </c>
      <c r="D41" s="459">
        <v>1.1794240677760534E-4</v>
      </c>
      <c r="E41" s="459">
        <v>7.4543544194608576E-4</v>
      </c>
      <c r="F41" s="459">
        <v>3.0366975638460649E-4</v>
      </c>
      <c r="G41" s="459">
        <v>2.5571443730515654E-4</v>
      </c>
      <c r="H41" s="459">
        <v>1.7921228115376159E-4</v>
      </c>
      <c r="I41" s="459">
        <v>1.6321505931577449E-4</v>
      </c>
      <c r="J41" s="459">
        <v>1.921247076537641E-4</v>
      </c>
      <c r="K41" s="459">
        <v>6.5070041255084945E-5</v>
      </c>
      <c r="L41" s="459">
        <v>1.5098250896001858E-4</v>
      </c>
      <c r="M41" s="459">
        <v>1.6181462169365235E-4</v>
      </c>
      <c r="N41" s="459">
        <v>1.2636692057749159E-4</v>
      </c>
      <c r="O41" s="459">
        <v>1.2395341380892427E-4</v>
      </c>
      <c r="P41" s="459">
        <v>1.6163710549394784E-4</v>
      </c>
      <c r="Q41" s="459">
        <v>1.6466525540022602E-4</v>
      </c>
      <c r="R41" s="459">
        <v>2.3516645243607754E-4</v>
      </c>
      <c r="S41" s="459">
        <v>2.2713150411859517E-4</v>
      </c>
      <c r="T41" s="459">
        <v>1.7924812594191043E-4</v>
      </c>
      <c r="U41" s="459">
        <v>2.0635128245561566E-4</v>
      </c>
      <c r="V41" s="459">
        <v>1.826180272644048E-4</v>
      </c>
      <c r="W41" s="459">
        <v>1.9529518544637392E-4</v>
      </c>
      <c r="X41" s="459">
        <v>2.1443657622253676E-4</v>
      </c>
      <c r="Y41" s="459">
        <v>3.3037448762754108E-4</v>
      </c>
      <c r="Z41" s="459">
        <v>1.6293637062384734E-4</v>
      </c>
      <c r="AA41" s="459">
        <v>4.9003126042438544E-4</v>
      </c>
      <c r="AB41" s="459">
        <v>1.9143113474706902E-4</v>
      </c>
      <c r="AC41" s="459">
        <v>7.5995916162851693E-4</v>
      </c>
      <c r="AD41" s="459">
        <v>3.9113405677725733E-4</v>
      </c>
      <c r="AE41" s="459">
        <v>4.2466792448566591E-4</v>
      </c>
      <c r="AF41" s="459">
        <v>7.099105370860241E-4</v>
      </c>
      <c r="AG41" s="459">
        <v>4.9661677497640083E-3</v>
      </c>
      <c r="AH41" s="459">
        <v>4.8216429463795665E-4</v>
      </c>
      <c r="AI41" s="459">
        <v>2.1923061180244867E-3</v>
      </c>
      <c r="AJ41" s="459">
        <v>8.8221731077661458E-3</v>
      </c>
      <c r="AK41" s="459">
        <v>2.0399684428775598E-3</v>
      </c>
      <c r="AL41" s="459">
        <v>9.4435408875715994E-4</v>
      </c>
      <c r="AM41" s="459">
        <v>1.0119369512990171</v>
      </c>
      <c r="AN41" s="459">
        <v>1.5283570485483233E-4</v>
      </c>
      <c r="AO41" s="459">
        <v>1.5531152514787617E-3</v>
      </c>
      <c r="AP41" s="461">
        <v>1.0411460903744303</v>
      </c>
    </row>
    <row r="42" spans="1:42" s="1" customFormat="1" ht="12">
      <c r="A42" s="60" t="s">
        <v>438</v>
      </c>
      <c r="B42" s="13" t="s">
        <v>376</v>
      </c>
      <c r="C42" s="459">
        <v>1.1242786883484336E-3</v>
      </c>
      <c r="D42" s="459">
        <v>2.2795285587210541E-3</v>
      </c>
      <c r="E42" s="459">
        <v>1.4985040771167727E-3</v>
      </c>
      <c r="F42" s="459">
        <v>1.3183573694149772E-3</v>
      </c>
      <c r="G42" s="459">
        <v>1.1103727125757639E-3</v>
      </c>
      <c r="H42" s="459">
        <v>1.2983629690561337E-3</v>
      </c>
      <c r="I42" s="459">
        <v>1.0437920394005796E-3</v>
      </c>
      <c r="J42" s="459">
        <v>8.9774989632757075E-4</v>
      </c>
      <c r="K42" s="459">
        <v>1.9608817337184848E-4</v>
      </c>
      <c r="L42" s="459">
        <v>4.0757378195503549E-4</v>
      </c>
      <c r="M42" s="459">
        <v>1.5287927134283812E-3</v>
      </c>
      <c r="N42" s="459">
        <v>3.8777837582493993E-4</v>
      </c>
      <c r="O42" s="459">
        <v>4.6756742809767293E-4</v>
      </c>
      <c r="P42" s="459">
        <v>6.6603218721718674E-4</v>
      </c>
      <c r="Q42" s="459">
        <v>8.6900645924630848E-4</v>
      </c>
      <c r="R42" s="459">
        <v>1.1274079697401358E-3</v>
      </c>
      <c r="S42" s="459">
        <v>1.6139033874497893E-3</v>
      </c>
      <c r="T42" s="459">
        <v>1.3447684715248874E-3</v>
      </c>
      <c r="U42" s="459">
        <v>1.2420974559693011E-3</v>
      </c>
      <c r="V42" s="459">
        <v>1.0564846622996955E-3</v>
      </c>
      <c r="W42" s="459">
        <v>1.0458938516387636E-3</v>
      </c>
      <c r="X42" s="459">
        <v>1.6436069949817525E-3</v>
      </c>
      <c r="Y42" s="459">
        <v>1.2415039287606098E-3</v>
      </c>
      <c r="Z42" s="459">
        <v>3.4979955616701579E-4</v>
      </c>
      <c r="AA42" s="459">
        <v>1.6070002933064184E-3</v>
      </c>
      <c r="AB42" s="459">
        <v>3.6120704500685074E-3</v>
      </c>
      <c r="AC42" s="459">
        <v>2.46952815727937E-3</v>
      </c>
      <c r="AD42" s="459">
        <v>4.0336684406345694E-3</v>
      </c>
      <c r="AE42" s="459">
        <v>6.4565652462041957E-4</v>
      </c>
      <c r="AF42" s="459">
        <v>2.4190126829121742E-3</v>
      </c>
      <c r="AG42" s="459">
        <v>2.7470479143777535E-3</v>
      </c>
      <c r="AH42" s="459">
        <v>3.3521125350863823E-3</v>
      </c>
      <c r="AI42" s="459">
        <v>3.8911856221700422E-3</v>
      </c>
      <c r="AJ42" s="459">
        <v>2.6164297112381404E-3</v>
      </c>
      <c r="AK42" s="459">
        <v>5.197540103903369E-3</v>
      </c>
      <c r="AL42" s="459">
        <v>1.8835404089438729E-3</v>
      </c>
      <c r="AM42" s="459">
        <v>2.2492452920474049E-3</v>
      </c>
      <c r="AN42" s="459">
        <v>1.0005793051489471</v>
      </c>
      <c r="AO42" s="459">
        <v>1.4120864222006177E-3</v>
      </c>
      <c r="AP42" s="461">
        <v>1.0644746814163708</v>
      </c>
    </row>
    <row r="43" spans="1:42" s="1" customFormat="1" ht="12">
      <c r="A43" s="60" t="s">
        <v>439</v>
      </c>
      <c r="B43" s="13" t="s">
        <v>377</v>
      </c>
      <c r="C43" s="459">
        <v>4.5690697171900359E-3</v>
      </c>
      <c r="D43" s="459">
        <v>3.272722019933426E-3</v>
      </c>
      <c r="E43" s="459">
        <v>8.2273326378941962E-3</v>
      </c>
      <c r="F43" s="459">
        <v>1.557413344771278E-2</v>
      </c>
      <c r="G43" s="459">
        <v>5.6988781635551851E-3</v>
      </c>
      <c r="H43" s="459">
        <v>3.3754214816078183E-3</v>
      </c>
      <c r="I43" s="459">
        <v>3.934021942038758E-3</v>
      </c>
      <c r="J43" s="459">
        <v>2.6752649196351863E-3</v>
      </c>
      <c r="K43" s="459">
        <v>1.2853832045947541E-3</v>
      </c>
      <c r="L43" s="459">
        <v>3.1015346390934066E-3</v>
      </c>
      <c r="M43" s="459">
        <v>9.0165897072275424E-3</v>
      </c>
      <c r="N43" s="459">
        <v>5.5780876515665444E-3</v>
      </c>
      <c r="O43" s="459">
        <v>4.2801147261772206E-3</v>
      </c>
      <c r="P43" s="459">
        <v>6.0569325587366656E-3</v>
      </c>
      <c r="Q43" s="459">
        <v>7.9490031852566239E-3</v>
      </c>
      <c r="R43" s="459">
        <v>7.6933267220199355E-3</v>
      </c>
      <c r="S43" s="459">
        <v>4.2289737833439891E-3</v>
      </c>
      <c r="T43" s="459">
        <v>2.012891746324763E-3</v>
      </c>
      <c r="U43" s="459">
        <v>3.9044542417720749E-3</v>
      </c>
      <c r="V43" s="459">
        <v>1.8292845731326468E-3</v>
      </c>
      <c r="W43" s="459">
        <v>7.0730460273418106E-3</v>
      </c>
      <c r="X43" s="459">
        <v>3.4126521949998105E-3</v>
      </c>
      <c r="Y43" s="459">
        <v>1.54709065040109E-2</v>
      </c>
      <c r="Z43" s="459">
        <v>3.6741278557681483E-3</v>
      </c>
      <c r="AA43" s="459">
        <v>1.1741987154046537E-2</v>
      </c>
      <c r="AB43" s="459">
        <v>2.1446312358824052E-2</v>
      </c>
      <c r="AC43" s="459">
        <v>8.0272937856694215E-3</v>
      </c>
      <c r="AD43" s="459">
        <v>5.8531212918366523E-3</v>
      </c>
      <c r="AE43" s="459">
        <v>2.4366219633141402E-3</v>
      </c>
      <c r="AF43" s="459">
        <v>1.1132908251159895E-2</v>
      </c>
      <c r="AG43" s="459">
        <v>3.6655183235733881E-3</v>
      </c>
      <c r="AH43" s="459">
        <v>2.369386666980302E-3</v>
      </c>
      <c r="AI43" s="459">
        <v>1.1063156350072616E-2</v>
      </c>
      <c r="AJ43" s="459">
        <v>4.5345897267428303E-3</v>
      </c>
      <c r="AK43" s="459">
        <v>4.9152169046566491E-3</v>
      </c>
      <c r="AL43" s="459">
        <v>4.2880141394730925E-3</v>
      </c>
      <c r="AM43" s="459">
        <v>4.2313038222099222E-3</v>
      </c>
      <c r="AN43" s="459">
        <v>2.6548541315106742E-3</v>
      </c>
      <c r="AO43" s="459">
        <v>1.0017695788496046</v>
      </c>
      <c r="AP43" s="461">
        <v>1.2340240173706092</v>
      </c>
    </row>
    <row r="44" spans="1:42" s="1" customFormat="1" ht="12">
      <c r="A44" s="61" t="s">
        <v>440</v>
      </c>
      <c r="B44" s="14" t="s">
        <v>449</v>
      </c>
      <c r="C44" s="462">
        <v>1.2244081445404771</v>
      </c>
      <c r="D44" s="463">
        <v>1.137233919417878</v>
      </c>
      <c r="E44" s="463">
        <v>1.2167375626993793</v>
      </c>
      <c r="F44" s="463">
        <v>1.358341518270525</v>
      </c>
      <c r="G44" s="463">
        <v>1.2784253478428667</v>
      </c>
      <c r="H44" s="463">
        <v>1.2124528875207701</v>
      </c>
      <c r="I44" s="463">
        <v>1.305319719002447</v>
      </c>
      <c r="J44" s="463">
        <v>1.2725659076631612</v>
      </c>
      <c r="K44" s="463">
        <v>1.1044564406095874</v>
      </c>
      <c r="L44" s="463">
        <v>1.2415569979974097</v>
      </c>
      <c r="M44" s="463">
        <v>1.2820184556708725</v>
      </c>
      <c r="N44" s="463">
        <v>1.4667577146335515</v>
      </c>
      <c r="O44" s="463">
        <v>1.2093281258560578</v>
      </c>
      <c r="P44" s="463">
        <v>1.2904866291491845</v>
      </c>
      <c r="Q44" s="463">
        <v>1.2599934791195291</v>
      </c>
      <c r="R44" s="463">
        <v>1.246440840338207</v>
      </c>
      <c r="S44" s="463">
        <v>1.2735593597235793</v>
      </c>
      <c r="T44" s="463">
        <v>1.2226579065858345</v>
      </c>
      <c r="U44" s="463">
        <v>1.2522414250356075</v>
      </c>
      <c r="V44" s="463">
        <v>1.1961266321644761</v>
      </c>
      <c r="W44" s="463">
        <v>1.2805993445295401</v>
      </c>
      <c r="X44" s="463">
        <v>1.2844172681118242</v>
      </c>
      <c r="Y44" s="463">
        <v>1.2843280702714863</v>
      </c>
      <c r="Z44" s="463">
        <v>1.2789906439389827</v>
      </c>
      <c r="AA44" s="463">
        <v>1.4546177532312468</v>
      </c>
      <c r="AB44" s="463">
        <v>1.3218180700541029</v>
      </c>
      <c r="AC44" s="463">
        <v>1.2498528906384563</v>
      </c>
      <c r="AD44" s="463">
        <v>1.2554350896662287</v>
      </c>
      <c r="AE44" s="463">
        <v>1.1600601907763315</v>
      </c>
      <c r="AF44" s="463">
        <v>1.2497235232546011</v>
      </c>
      <c r="AG44" s="463">
        <v>1.321760885512278</v>
      </c>
      <c r="AH44" s="463">
        <v>1.2259264400129819</v>
      </c>
      <c r="AI44" s="463">
        <v>1.2010306664203558</v>
      </c>
      <c r="AJ44" s="463">
        <v>1.2238000493654431</v>
      </c>
      <c r="AK44" s="463">
        <v>1.2416928010138111</v>
      </c>
      <c r="AL44" s="463">
        <v>1.229366439645323</v>
      </c>
      <c r="AM44" s="463">
        <v>1.2978746042819378</v>
      </c>
      <c r="AN44" s="463">
        <v>1.3944605611130496</v>
      </c>
      <c r="AO44" s="463">
        <v>1.5238846573445741</v>
      </c>
      <c r="AP44" s="464"/>
    </row>
    <row r="45" spans="1:42">
      <c r="A45" s="3" t="s">
        <v>433</v>
      </c>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row>
  </sheetData>
  <phoneticPr fontId="3"/>
  <pageMargins left="0.78740157480314965" right="0.59055118110236227" top="0.98425196850393704" bottom="0.98425196850393704" header="0.51181102362204722" footer="0.51181102362204722"/>
  <pageSetup paperSize="9" scale="95"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N52"/>
  <sheetViews>
    <sheetView workbookViewId="0">
      <pane xSplit="2" ySplit="7" topLeftCell="C8" activePane="bottomRight" state="frozen"/>
      <selection activeCell="J3" sqref="J3"/>
      <selection pane="topRight" activeCell="J3" sqref="J3"/>
      <selection pane="bottomLeft" activeCell="J3" sqref="J3"/>
      <selection pane="bottomRight" activeCell="B7" sqref="B7"/>
    </sheetView>
  </sheetViews>
  <sheetFormatPr defaultRowHeight="12"/>
  <cols>
    <col min="1" max="1" width="3.625" style="54" customWidth="1"/>
    <col min="2" max="2" width="20.625" style="227" customWidth="1"/>
    <col min="3" max="8" width="9.125" style="227" bestFit="1" customWidth="1"/>
    <col min="9" max="10" width="9" style="227"/>
    <col min="11" max="11" width="3.625" style="54" customWidth="1"/>
    <col min="12" max="12" width="20.625" style="227" customWidth="1"/>
    <col min="13" max="13" width="10.625" style="227" bestFit="1" customWidth="1"/>
    <col min="14" max="14" width="9.25" style="227" bestFit="1" customWidth="1"/>
    <col min="15" max="16" width="9.125" style="227" bestFit="1" customWidth="1"/>
    <col min="17" max="17" width="4" style="227" customWidth="1"/>
    <col min="18" max="18" width="3.625" style="227" customWidth="1"/>
    <col min="19" max="19" width="20.5" style="227" customWidth="1"/>
    <col min="20" max="20" width="9.25" style="227" bestFit="1" customWidth="1"/>
    <col min="21" max="24" width="9.125" style="227" bestFit="1" customWidth="1"/>
    <col min="25" max="25" width="4" style="227" customWidth="1"/>
    <col min="26" max="26" width="3.625" style="227" customWidth="1"/>
    <col min="27" max="27" width="20.5" style="227" customWidth="1"/>
    <col min="28" max="34" width="10.5" style="227" customWidth="1"/>
    <col min="35" max="35" width="9.125" style="227" bestFit="1" customWidth="1"/>
    <col min="36" max="36" width="4" style="227" customWidth="1"/>
    <col min="37" max="37" width="3.625" style="227" customWidth="1"/>
    <col min="38" max="38" width="20.5" style="227" customWidth="1"/>
    <col min="39" max="39" width="9.25" style="227" bestFit="1" customWidth="1"/>
    <col min="40" max="40" width="9.125" style="227" bestFit="1" customWidth="1"/>
    <col min="41" max="16384" width="9" style="227"/>
  </cols>
  <sheetData>
    <row r="1" spans="1:40" s="229" customFormat="1" ht="13.5">
      <c r="A1" s="465" t="s">
        <v>450</v>
      </c>
      <c r="K1" s="228" t="s">
        <v>450</v>
      </c>
    </row>
    <row r="2" spans="1:40" s="229" customFormat="1">
      <c r="A2" s="228" t="s">
        <v>286</v>
      </c>
      <c r="K2" s="228" t="s">
        <v>292</v>
      </c>
      <c r="R2" s="229" t="s">
        <v>451</v>
      </c>
      <c r="Z2" s="229" t="s">
        <v>287</v>
      </c>
      <c r="AK2" s="229" t="s">
        <v>288</v>
      </c>
    </row>
    <row r="3" spans="1:40" s="229" customFormat="1">
      <c r="A3" s="228"/>
      <c r="K3" s="228" t="s">
        <v>293</v>
      </c>
      <c r="R3" s="229" t="s">
        <v>294</v>
      </c>
      <c r="Z3" s="229" t="s">
        <v>289</v>
      </c>
      <c r="AK3" s="229" t="s">
        <v>289</v>
      </c>
    </row>
    <row r="4" spans="1:40" s="229" customFormat="1">
      <c r="A4" s="228"/>
      <c r="K4" s="228"/>
      <c r="W4" s="397"/>
      <c r="Z4" s="229" t="s">
        <v>295</v>
      </c>
    </row>
    <row r="5" spans="1:40">
      <c r="A5" s="230"/>
      <c r="B5" s="466"/>
      <c r="C5" s="234"/>
      <c r="D5" s="46"/>
      <c r="E5" s="46"/>
      <c r="F5" s="46"/>
      <c r="G5" s="46"/>
      <c r="H5" s="232"/>
      <c r="K5" s="230"/>
      <c r="L5" s="231"/>
      <c r="M5" s="233" t="s">
        <v>290</v>
      </c>
      <c r="N5" s="222" t="s">
        <v>290</v>
      </c>
      <c r="O5" s="29"/>
      <c r="P5" s="232"/>
      <c r="R5" s="467"/>
      <c r="S5" s="466"/>
      <c r="T5" s="427" t="s">
        <v>290</v>
      </c>
      <c r="U5" s="233"/>
      <c r="V5" s="428"/>
      <c r="W5" s="510" t="s">
        <v>291</v>
      </c>
      <c r="X5" s="511"/>
      <c r="Z5" s="467"/>
      <c r="AA5" s="231"/>
      <c r="AB5" s="46"/>
      <c r="AC5" s="46"/>
      <c r="AD5" s="46"/>
      <c r="AE5" s="46"/>
      <c r="AF5" s="46"/>
      <c r="AG5" s="46"/>
      <c r="AH5" s="29"/>
      <c r="AI5" s="29"/>
      <c r="AK5" s="467"/>
      <c r="AL5" s="466"/>
      <c r="AM5" s="29"/>
      <c r="AN5" s="232"/>
    </row>
    <row r="6" spans="1:40" ht="24">
      <c r="A6" s="235" t="s">
        <v>252</v>
      </c>
      <c r="B6" s="236" t="s">
        <v>378</v>
      </c>
      <c r="C6" s="242" t="s">
        <v>452</v>
      </c>
      <c r="D6" s="237" t="s">
        <v>453</v>
      </c>
      <c r="E6" s="237" t="s">
        <v>454</v>
      </c>
      <c r="F6" s="237" t="s">
        <v>45</v>
      </c>
      <c r="G6" s="237" t="s">
        <v>46</v>
      </c>
      <c r="H6" s="238" t="s">
        <v>26</v>
      </c>
      <c r="I6" s="239"/>
      <c r="K6" s="235" t="s">
        <v>252</v>
      </c>
      <c r="L6" s="236" t="s">
        <v>378</v>
      </c>
      <c r="M6" s="240" t="s">
        <v>455</v>
      </c>
      <c r="N6" s="237" t="s">
        <v>44</v>
      </c>
      <c r="O6" s="240" t="s">
        <v>47</v>
      </c>
      <c r="P6" s="238" t="s">
        <v>452</v>
      </c>
      <c r="R6" s="235" t="s">
        <v>252</v>
      </c>
      <c r="S6" s="236" t="s">
        <v>378</v>
      </c>
      <c r="T6" s="242" t="s">
        <v>456</v>
      </c>
      <c r="U6" s="468" t="s">
        <v>457</v>
      </c>
      <c r="V6" s="469" t="s">
        <v>458</v>
      </c>
      <c r="W6" s="241" t="s">
        <v>453</v>
      </c>
      <c r="X6" s="241" t="s">
        <v>379</v>
      </c>
      <c r="Z6" s="235" t="s">
        <v>252</v>
      </c>
      <c r="AA6" s="236" t="s">
        <v>378</v>
      </c>
      <c r="AB6" s="237" t="s">
        <v>40</v>
      </c>
      <c r="AC6" s="237" t="s">
        <v>41</v>
      </c>
      <c r="AD6" s="237" t="s">
        <v>42</v>
      </c>
      <c r="AE6" s="237" t="s">
        <v>283</v>
      </c>
      <c r="AF6" s="237" t="s">
        <v>284</v>
      </c>
      <c r="AG6" s="237" t="s">
        <v>456</v>
      </c>
      <c r="AH6" s="470" t="s">
        <v>296</v>
      </c>
      <c r="AI6" s="240" t="s">
        <v>297</v>
      </c>
      <c r="AK6" s="235" t="s">
        <v>252</v>
      </c>
      <c r="AL6" s="236" t="s">
        <v>378</v>
      </c>
      <c r="AM6" s="240" t="s">
        <v>32</v>
      </c>
      <c r="AN6" s="238" t="s">
        <v>298</v>
      </c>
    </row>
    <row r="7" spans="1:40">
      <c r="A7" s="243"/>
      <c r="B7" s="471"/>
      <c r="C7" s="312"/>
      <c r="D7" s="229"/>
      <c r="E7" s="229"/>
      <c r="F7" s="229"/>
      <c r="G7" s="229"/>
      <c r="H7" s="245"/>
      <c r="K7" s="243"/>
      <c r="L7" s="244"/>
      <c r="M7" s="246" t="s">
        <v>48</v>
      </c>
      <c r="N7" s="247" t="s">
        <v>49</v>
      </c>
      <c r="O7" s="246" t="s">
        <v>50</v>
      </c>
      <c r="P7" s="248" t="s">
        <v>51</v>
      </c>
      <c r="R7" s="243"/>
      <c r="S7" s="244"/>
      <c r="T7" s="472" t="s">
        <v>459</v>
      </c>
      <c r="U7" s="246"/>
      <c r="V7" s="248"/>
      <c r="W7" s="246" t="s">
        <v>460</v>
      </c>
      <c r="X7" s="246" t="s">
        <v>461</v>
      </c>
      <c r="Z7" s="243"/>
      <c r="AA7" s="244"/>
      <c r="AB7" s="249" t="s">
        <v>462</v>
      </c>
      <c r="AC7" s="249" t="s">
        <v>463</v>
      </c>
      <c r="AD7" s="249" t="s">
        <v>464</v>
      </c>
      <c r="AE7" s="249" t="s">
        <v>465</v>
      </c>
      <c r="AF7" s="249" t="s">
        <v>466</v>
      </c>
      <c r="AG7" s="249" t="s">
        <v>467</v>
      </c>
      <c r="AH7" s="246" t="s">
        <v>468</v>
      </c>
      <c r="AI7" s="246" t="s">
        <v>469</v>
      </c>
      <c r="AK7" s="243"/>
      <c r="AL7" s="244"/>
      <c r="AM7" s="246" t="s">
        <v>470</v>
      </c>
      <c r="AN7" s="248" t="s">
        <v>471</v>
      </c>
    </row>
    <row r="8" spans="1:40">
      <c r="A8" s="250" t="s">
        <v>352</v>
      </c>
      <c r="B8" s="245" t="s">
        <v>369</v>
      </c>
      <c r="C8" s="473">
        <f t="shared" ref="C8:C47" si="0">P8</f>
        <v>0.16988323914406789</v>
      </c>
      <c r="D8" s="474">
        <f t="shared" ref="D8:E41" si="1">W8</f>
        <v>0.2736524906322878</v>
      </c>
      <c r="E8" s="474">
        <f t="shared" si="1"/>
        <v>4.6479574456934729E-2</v>
      </c>
      <c r="F8" s="474">
        <f t="shared" ref="F8:G41" si="2">AH8</f>
        <v>0.4520504153237429</v>
      </c>
      <c r="G8" s="474">
        <f t="shared" si="2"/>
        <v>0.11982810575688495</v>
      </c>
      <c r="H8" s="475">
        <f t="shared" ref="H8:H47" si="3">AN8</f>
        <v>1.1007693311748612E-2</v>
      </c>
      <c r="K8" s="250" t="s">
        <v>352</v>
      </c>
      <c r="L8" s="245" t="s">
        <v>369</v>
      </c>
      <c r="M8" s="251">
        <f>取引基本表!AX5</f>
        <v>551726</v>
      </c>
      <c r="N8" s="252">
        <f>ABS(取引基本表!BF5)</f>
        <v>457997</v>
      </c>
      <c r="O8" s="253">
        <f t="shared" ref="O8:O47" si="4">N8/M8</f>
        <v>0.83011676085593211</v>
      </c>
      <c r="P8" s="254">
        <f t="shared" ref="P8:P43" si="5">1-O8</f>
        <v>0.16988323914406789</v>
      </c>
      <c r="R8" s="250" t="s">
        <v>352</v>
      </c>
      <c r="S8" s="245" t="s">
        <v>369</v>
      </c>
      <c r="T8" s="256">
        <v>190815</v>
      </c>
      <c r="U8" s="255">
        <v>52217</v>
      </c>
      <c r="V8" s="256">
        <v>8869</v>
      </c>
      <c r="W8" s="476">
        <f>U8/T8</f>
        <v>0.2736524906322878</v>
      </c>
      <c r="X8" s="476">
        <f>V8/T8</f>
        <v>4.6479574456934729E-2</v>
      </c>
      <c r="Z8" s="250" t="s">
        <v>352</v>
      </c>
      <c r="AA8" s="229" t="s">
        <v>369</v>
      </c>
      <c r="AB8" s="257">
        <f t="array" ref="AB8:AF47">TRANSPOSE(取引基本表!C46:AP50)</f>
        <v>22865</v>
      </c>
      <c r="AC8" s="258">
        <v>38530</v>
      </c>
      <c r="AD8" s="258">
        <v>30545</v>
      </c>
      <c r="AE8" s="258">
        <v>7590</v>
      </c>
      <c r="AF8" s="258">
        <v>-13272</v>
      </c>
      <c r="AG8" s="477">
        <f>取引基本表!BH5</f>
        <v>190815</v>
      </c>
      <c r="AH8" s="475">
        <f>SUM(AB8:AF8)/AG8</f>
        <v>0.4520504153237429</v>
      </c>
      <c r="AI8" s="460">
        <f>AB8/AG8</f>
        <v>0.11982810575688495</v>
      </c>
      <c r="AK8" s="250" t="s">
        <v>352</v>
      </c>
      <c r="AL8" s="245" t="s">
        <v>369</v>
      </c>
      <c r="AM8" s="251">
        <f>取引基本表!AR5</f>
        <v>132655</v>
      </c>
      <c r="AN8" s="478">
        <f t="shared" ref="AN8:AN47" si="6">AM8/AM$47</f>
        <v>1.1007693311748612E-2</v>
      </c>
    </row>
    <row r="9" spans="1:40">
      <c r="A9" s="262" t="s">
        <v>353</v>
      </c>
      <c r="B9" s="245" t="s">
        <v>370</v>
      </c>
      <c r="C9" s="479">
        <f t="shared" si="0"/>
        <v>0.40976645435244163</v>
      </c>
      <c r="D9" s="480">
        <f t="shared" si="1"/>
        <v>0.14440533530937386</v>
      </c>
      <c r="E9" s="480">
        <f t="shared" si="1"/>
        <v>0.11439422008151168</v>
      </c>
      <c r="F9" s="480">
        <f t="shared" si="2"/>
        <v>0.74407187847350875</v>
      </c>
      <c r="G9" s="480">
        <f t="shared" si="2"/>
        <v>0.27278621711745094</v>
      </c>
      <c r="H9" s="478">
        <f t="shared" si="3"/>
        <v>5.6766522140644718E-4</v>
      </c>
      <c r="K9" s="262" t="s">
        <v>353</v>
      </c>
      <c r="L9" s="245" t="s">
        <v>370</v>
      </c>
      <c r="M9" s="251">
        <f>取引基本表!AX6</f>
        <v>23550</v>
      </c>
      <c r="N9" s="252">
        <f>ABS(取引基本表!BF6)</f>
        <v>13900</v>
      </c>
      <c r="O9" s="253">
        <f t="shared" si="4"/>
        <v>0.59023354564755837</v>
      </c>
      <c r="P9" s="254">
        <f t="shared" si="5"/>
        <v>0.40976645435244163</v>
      </c>
      <c r="R9" s="262" t="s">
        <v>353</v>
      </c>
      <c r="S9" s="245" t="s">
        <v>370</v>
      </c>
      <c r="T9" s="256">
        <v>10796</v>
      </c>
      <c r="U9" s="255">
        <v>1559</v>
      </c>
      <c r="V9" s="256">
        <v>1235</v>
      </c>
      <c r="W9" s="476">
        <f t="shared" ref="W9:W47" si="7">U9/T9</f>
        <v>0.14440533530937386</v>
      </c>
      <c r="X9" s="476">
        <f t="shared" ref="X9:X47" si="8">V9/T9</f>
        <v>0.11439422008151168</v>
      </c>
      <c r="Z9" s="262" t="s">
        <v>353</v>
      </c>
      <c r="AA9" s="229" t="s">
        <v>370</v>
      </c>
      <c r="AB9" s="259">
        <v>2945</v>
      </c>
      <c r="AC9" s="252">
        <v>4567</v>
      </c>
      <c r="AD9" s="252">
        <v>717</v>
      </c>
      <c r="AE9" s="252">
        <v>274</v>
      </c>
      <c r="AF9" s="252">
        <v>-470</v>
      </c>
      <c r="AG9" s="481">
        <f>取引基本表!BH6</f>
        <v>10796</v>
      </c>
      <c r="AH9" s="478">
        <f t="shared" ref="AH9:AH41" si="9">SUM(AB9:AF9)/AG9</f>
        <v>0.74407187847350875</v>
      </c>
      <c r="AI9" s="461">
        <f t="shared" ref="AI9:AI47" si="10">AB9/AG9</f>
        <v>0.27278621711745094</v>
      </c>
      <c r="AK9" s="262" t="s">
        <v>353</v>
      </c>
      <c r="AL9" s="245" t="s">
        <v>370</v>
      </c>
      <c r="AM9" s="251">
        <f>取引基本表!AR6</f>
        <v>6841</v>
      </c>
      <c r="AN9" s="478">
        <f t="shared" si="6"/>
        <v>5.6766522140644718E-4</v>
      </c>
    </row>
    <row r="10" spans="1:40">
      <c r="A10" s="262" t="s">
        <v>354</v>
      </c>
      <c r="B10" s="245" t="s">
        <v>371</v>
      </c>
      <c r="C10" s="479">
        <f t="shared" si="0"/>
        <v>0.68007710705743762</v>
      </c>
      <c r="D10" s="480">
        <f t="shared" si="1"/>
        <v>9.7799297694606213E-2</v>
      </c>
      <c r="E10" s="480">
        <f t="shared" si="1"/>
        <v>2.6958057972911079E-2</v>
      </c>
      <c r="F10" s="480">
        <f t="shared" si="2"/>
        <v>0.51654343606185527</v>
      </c>
      <c r="G10" s="480">
        <f t="shared" si="2"/>
        <v>0.17854260725424764</v>
      </c>
      <c r="H10" s="478">
        <f t="shared" si="3"/>
        <v>1.290834700219075E-3</v>
      </c>
      <c r="K10" s="262" t="s">
        <v>354</v>
      </c>
      <c r="L10" s="245" t="s">
        <v>371</v>
      </c>
      <c r="M10" s="251">
        <f>取引基本表!AX7</f>
        <v>56026</v>
      </c>
      <c r="N10" s="252">
        <f>ABS(取引基本表!BF7)</f>
        <v>17924</v>
      </c>
      <c r="O10" s="253">
        <f t="shared" si="4"/>
        <v>0.31992289294256238</v>
      </c>
      <c r="P10" s="254">
        <f t="shared" si="5"/>
        <v>0.68007710705743762</v>
      </c>
      <c r="R10" s="262" t="s">
        <v>354</v>
      </c>
      <c r="S10" s="245" t="s">
        <v>371</v>
      </c>
      <c r="T10" s="256">
        <v>45849</v>
      </c>
      <c r="U10" s="255">
        <v>4484</v>
      </c>
      <c r="V10" s="256">
        <v>1236</v>
      </c>
      <c r="W10" s="476">
        <f t="shared" si="7"/>
        <v>9.7799297694606213E-2</v>
      </c>
      <c r="X10" s="476">
        <f t="shared" si="8"/>
        <v>2.6958057972911079E-2</v>
      </c>
      <c r="Z10" s="262" t="s">
        <v>354</v>
      </c>
      <c r="AA10" s="229" t="s">
        <v>371</v>
      </c>
      <c r="AB10" s="259">
        <v>8186</v>
      </c>
      <c r="AC10" s="252">
        <v>6766</v>
      </c>
      <c r="AD10" s="252">
        <v>6401</v>
      </c>
      <c r="AE10" s="252">
        <v>2369</v>
      </c>
      <c r="AF10" s="252">
        <v>-39</v>
      </c>
      <c r="AG10" s="481">
        <f>取引基本表!BH7</f>
        <v>45849</v>
      </c>
      <c r="AH10" s="478">
        <f t="shared" si="9"/>
        <v>0.51654343606185527</v>
      </c>
      <c r="AI10" s="461">
        <f t="shared" si="10"/>
        <v>0.17854260725424764</v>
      </c>
      <c r="AK10" s="262" t="s">
        <v>354</v>
      </c>
      <c r="AL10" s="245" t="s">
        <v>371</v>
      </c>
      <c r="AM10" s="251">
        <f>取引基本表!AR7</f>
        <v>15556</v>
      </c>
      <c r="AN10" s="478">
        <f t="shared" si="6"/>
        <v>1.290834700219075E-3</v>
      </c>
    </row>
    <row r="11" spans="1:40">
      <c r="A11" s="262" t="s">
        <v>355</v>
      </c>
      <c r="B11" s="245" t="s">
        <v>7</v>
      </c>
      <c r="C11" s="479">
        <f t="shared" si="0"/>
        <v>2.1147201560344109E-2</v>
      </c>
      <c r="D11" s="480">
        <f t="shared" si="1"/>
        <v>2.238567316917173E-2</v>
      </c>
      <c r="E11" s="480">
        <f t="shared" si="1"/>
        <v>2.1852680950858117E-2</v>
      </c>
      <c r="F11" s="480">
        <f t="shared" si="2"/>
        <v>0.38828483104146677</v>
      </c>
      <c r="G11" s="480">
        <f t="shared" si="2"/>
        <v>0.2349962690544718</v>
      </c>
      <c r="H11" s="478">
        <f t="shared" si="3"/>
        <v>-2.2238602446561594E-5</v>
      </c>
      <c r="K11" s="262" t="s">
        <v>355</v>
      </c>
      <c r="L11" s="245" t="s">
        <v>7</v>
      </c>
      <c r="M11" s="251">
        <f>取引基本表!AX8</f>
        <v>608071</v>
      </c>
      <c r="N11" s="252">
        <f>ABS(取引基本表!BF8)</f>
        <v>595212</v>
      </c>
      <c r="O11" s="253">
        <f t="shared" si="4"/>
        <v>0.97885279843965589</v>
      </c>
      <c r="P11" s="254">
        <f t="shared" si="5"/>
        <v>2.1147201560344109E-2</v>
      </c>
      <c r="R11" s="262" t="s">
        <v>355</v>
      </c>
      <c r="S11" s="245" t="s">
        <v>7</v>
      </c>
      <c r="T11" s="256">
        <v>18762</v>
      </c>
      <c r="U11" s="255">
        <v>420</v>
      </c>
      <c r="V11" s="256">
        <v>410</v>
      </c>
      <c r="W11" s="476">
        <f t="shared" si="7"/>
        <v>2.238567316917173E-2</v>
      </c>
      <c r="X11" s="476">
        <f t="shared" si="8"/>
        <v>2.1852680950858117E-2</v>
      </c>
      <c r="Z11" s="262" t="s">
        <v>355</v>
      </c>
      <c r="AA11" s="229" t="s">
        <v>7</v>
      </c>
      <c r="AB11" s="259">
        <v>4409</v>
      </c>
      <c r="AC11" s="252">
        <v>576</v>
      </c>
      <c r="AD11" s="252">
        <v>1387</v>
      </c>
      <c r="AE11" s="252">
        <v>913</v>
      </c>
      <c r="AF11" s="252">
        <v>0</v>
      </c>
      <c r="AG11" s="481">
        <f>取引基本表!BH8</f>
        <v>18762</v>
      </c>
      <c r="AH11" s="478">
        <f t="shared" si="9"/>
        <v>0.38828483104146677</v>
      </c>
      <c r="AI11" s="461">
        <f t="shared" si="10"/>
        <v>0.2349962690544718</v>
      </c>
      <c r="AK11" s="262" t="s">
        <v>355</v>
      </c>
      <c r="AL11" s="245" t="s">
        <v>7</v>
      </c>
      <c r="AM11" s="251">
        <f>取引基本表!AR8</f>
        <v>-268</v>
      </c>
      <c r="AN11" s="478">
        <f t="shared" si="6"/>
        <v>-2.2238602446561594E-5</v>
      </c>
    </row>
    <row r="12" spans="1:40">
      <c r="A12" s="262" t="s">
        <v>356</v>
      </c>
      <c r="B12" s="245" t="s">
        <v>330</v>
      </c>
      <c r="C12" s="479">
        <f t="shared" si="0"/>
        <v>0.26979296775158057</v>
      </c>
      <c r="D12" s="480">
        <f t="shared" si="1"/>
        <v>3.7088865741159563E-2</v>
      </c>
      <c r="E12" s="480">
        <f t="shared" si="1"/>
        <v>3.539948357013805E-2</v>
      </c>
      <c r="F12" s="480">
        <f t="shared" si="2"/>
        <v>0.33481714299007204</v>
      </c>
      <c r="G12" s="480">
        <f t="shared" si="2"/>
        <v>0.14399966915404239</v>
      </c>
      <c r="H12" s="478">
        <f t="shared" si="3"/>
        <v>8.4790563397567215E-2</v>
      </c>
      <c r="K12" s="262" t="s">
        <v>356</v>
      </c>
      <c r="L12" s="245" t="s">
        <v>330</v>
      </c>
      <c r="M12" s="251">
        <f>取引基本表!AX9</f>
        <v>1866231</v>
      </c>
      <c r="N12" s="252">
        <f>ABS(取引基本表!BF9)</f>
        <v>1362735</v>
      </c>
      <c r="O12" s="253">
        <f t="shared" si="4"/>
        <v>0.73020703224841943</v>
      </c>
      <c r="P12" s="254">
        <f t="shared" si="5"/>
        <v>0.26979296775158057</v>
      </c>
      <c r="R12" s="262" t="s">
        <v>356</v>
      </c>
      <c r="S12" s="245" t="s">
        <v>330</v>
      </c>
      <c r="T12" s="256">
        <v>1934435</v>
      </c>
      <c r="U12" s="255">
        <v>71746</v>
      </c>
      <c r="V12" s="256">
        <v>68478</v>
      </c>
      <c r="W12" s="476">
        <f t="shared" si="7"/>
        <v>3.7088865741159563E-2</v>
      </c>
      <c r="X12" s="476">
        <f t="shared" si="8"/>
        <v>3.539948357013805E-2</v>
      </c>
      <c r="Z12" s="262" t="s">
        <v>356</v>
      </c>
      <c r="AA12" s="229" t="s">
        <v>330</v>
      </c>
      <c r="AB12" s="259">
        <v>278558</v>
      </c>
      <c r="AC12" s="252">
        <v>158427</v>
      </c>
      <c r="AD12" s="252">
        <v>104978</v>
      </c>
      <c r="AE12" s="252">
        <v>113635</v>
      </c>
      <c r="AF12" s="252">
        <v>-7916</v>
      </c>
      <c r="AG12" s="481">
        <f>取引基本表!BH9</f>
        <v>1934435</v>
      </c>
      <c r="AH12" s="478">
        <f t="shared" si="9"/>
        <v>0.33481714299007204</v>
      </c>
      <c r="AI12" s="461">
        <f t="shared" si="10"/>
        <v>0.14399966915404239</v>
      </c>
      <c r="AK12" s="262" t="s">
        <v>356</v>
      </c>
      <c r="AL12" s="245" t="s">
        <v>330</v>
      </c>
      <c r="AM12" s="251">
        <f>取引基本表!AR9</f>
        <v>1021821</v>
      </c>
      <c r="AN12" s="478">
        <f t="shared" si="6"/>
        <v>8.4790563397567215E-2</v>
      </c>
    </row>
    <row r="13" spans="1:40">
      <c r="A13" s="262" t="s">
        <v>357</v>
      </c>
      <c r="B13" s="245" t="s">
        <v>8</v>
      </c>
      <c r="C13" s="479">
        <f t="shared" si="0"/>
        <v>6.684233532602335E-2</v>
      </c>
      <c r="D13" s="480">
        <f t="shared" si="1"/>
        <v>0.1651861487951434</v>
      </c>
      <c r="E13" s="480">
        <f t="shared" si="1"/>
        <v>0.12199715046769498</v>
      </c>
      <c r="F13" s="480">
        <f t="shared" si="2"/>
        <v>0.36934894381465649</v>
      </c>
      <c r="G13" s="480">
        <f t="shared" si="2"/>
        <v>0.23596605339775753</v>
      </c>
      <c r="H13" s="478">
        <f t="shared" si="3"/>
        <v>1.6879182236800124E-2</v>
      </c>
      <c r="K13" s="262" t="s">
        <v>357</v>
      </c>
      <c r="L13" s="245" t="s">
        <v>8</v>
      </c>
      <c r="M13" s="251">
        <f>取引基本表!AX10</f>
        <v>324854</v>
      </c>
      <c r="N13" s="252">
        <f>ABS(取引基本表!BF10)</f>
        <v>303140</v>
      </c>
      <c r="O13" s="253">
        <f t="shared" si="4"/>
        <v>0.93315766467397665</v>
      </c>
      <c r="P13" s="254">
        <f t="shared" si="5"/>
        <v>6.684233532602335E-2</v>
      </c>
      <c r="R13" s="262" t="s">
        <v>357</v>
      </c>
      <c r="S13" s="245" t="s">
        <v>8</v>
      </c>
      <c r="T13" s="256">
        <v>80715</v>
      </c>
      <c r="U13" s="255">
        <v>13333</v>
      </c>
      <c r="V13" s="256">
        <v>9847</v>
      </c>
      <c r="W13" s="476">
        <f t="shared" si="7"/>
        <v>0.1651861487951434</v>
      </c>
      <c r="X13" s="476">
        <f t="shared" si="8"/>
        <v>0.12199715046769498</v>
      </c>
      <c r="Z13" s="262" t="s">
        <v>357</v>
      </c>
      <c r="AA13" s="229" t="s">
        <v>8</v>
      </c>
      <c r="AB13" s="259">
        <v>19046</v>
      </c>
      <c r="AC13" s="252">
        <v>-1491</v>
      </c>
      <c r="AD13" s="252">
        <v>8822</v>
      </c>
      <c r="AE13" s="252">
        <v>3435</v>
      </c>
      <c r="AF13" s="252">
        <v>0</v>
      </c>
      <c r="AG13" s="481">
        <f>取引基本表!BH10</f>
        <v>80715</v>
      </c>
      <c r="AH13" s="478">
        <f t="shared" si="9"/>
        <v>0.36934894381465649</v>
      </c>
      <c r="AI13" s="461">
        <f t="shared" si="10"/>
        <v>0.23596605339775753</v>
      </c>
      <c r="AK13" s="262" t="s">
        <v>357</v>
      </c>
      <c r="AL13" s="245" t="s">
        <v>8</v>
      </c>
      <c r="AM13" s="251">
        <f>取引基本表!AR10</f>
        <v>203413</v>
      </c>
      <c r="AN13" s="478">
        <f t="shared" si="6"/>
        <v>1.6879182236800124E-2</v>
      </c>
    </row>
    <row r="14" spans="1:40">
      <c r="A14" s="262" t="s">
        <v>358</v>
      </c>
      <c r="B14" s="245" t="s">
        <v>361</v>
      </c>
      <c r="C14" s="479">
        <f t="shared" si="0"/>
        <v>0.21710827927701792</v>
      </c>
      <c r="D14" s="480">
        <f t="shared" si="1"/>
        <v>4.5196804531672026E-2</v>
      </c>
      <c r="E14" s="480">
        <f t="shared" si="1"/>
        <v>3.8130342673435243E-2</v>
      </c>
      <c r="F14" s="480">
        <f t="shared" si="2"/>
        <v>0.32729567218469302</v>
      </c>
      <c r="G14" s="480">
        <f t="shared" si="2"/>
        <v>0.17574790290253137</v>
      </c>
      <c r="H14" s="478">
        <f t="shared" si="3"/>
        <v>1.1225515443921091E-3</v>
      </c>
      <c r="K14" s="262" t="s">
        <v>358</v>
      </c>
      <c r="L14" s="245" t="s">
        <v>361</v>
      </c>
      <c r="M14" s="251">
        <f>取引基本表!AX11</f>
        <v>482059</v>
      </c>
      <c r="N14" s="252">
        <f>ABS(取引基本表!BF11)</f>
        <v>377400</v>
      </c>
      <c r="O14" s="253">
        <f t="shared" si="4"/>
        <v>0.78289172072298208</v>
      </c>
      <c r="P14" s="254">
        <f t="shared" si="5"/>
        <v>0.21710827927701792</v>
      </c>
      <c r="R14" s="262" t="s">
        <v>358</v>
      </c>
      <c r="S14" s="245" t="s">
        <v>361</v>
      </c>
      <c r="T14" s="256">
        <v>350246</v>
      </c>
      <c r="U14" s="255">
        <v>15830</v>
      </c>
      <c r="V14" s="256">
        <v>13355</v>
      </c>
      <c r="W14" s="476">
        <f t="shared" si="7"/>
        <v>4.5196804531672026E-2</v>
      </c>
      <c r="X14" s="476">
        <f t="shared" si="8"/>
        <v>3.8130342673435243E-2</v>
      </c>
      <c r="Z14" s="262" t="s">
        <v>358</v>
      </c>
      <c r="AA14" s="229" t="s">
        <v>361</v>
      </c>
      <c r="AB14" s="259">
        <v>61555</v>
      </c>
      <c r="AC14" s="252">
        <v>24626</v>
      </c>
      <c r="AD14" s="252">
        <v>19339</v>
      </c>
      <c r="AE14" s="252">
        <v>9114</v>
      </c>
      <c r="AF14" s="252">
        <v>0</v>
      </c>
      <c r="AG14" s="481">
        <f>取引基本表!BH11</f>
        <v>350246</v>
      </c>
      <c r="AH14" s="478">
        <f t="shared" si="9"/>
        <v>0.32729567218469302</v>
      </c>
      <c r="AI14" s="461">
        <f t="shared" si="10"/>
        <v>0.17574790290253137</v>
      </c>
      <c r="AK14" s="262" t="s">
        <v>358</v>
      </c>
      <c r="AL14" s="245" t="s">
        <v>361</v>
      </c>
      <c r="AM14" s="251">
        <f>取引基本表!AR11</f>
        <v>13528</v>
      </c>
      <c r="AN14" s="478">
        <f t="shared" si="6"/>
        <v>1.1225515443921091E-3</v>
      </c>
    </row>
    <row r="15" spans="1:40">
      <c r="A15" s="262" t="s">
        <v>359</v>
      </c>
      <c r="B15" s="245" t="s">
        <v>9</v>
      </c>
      <c r="C15" s="479">
        <f t="shared" si="0"/>
        <v>0.1777237835164599</v>
      </c>
      <c r="D15" s="480">
        <f t="shared" si="1"/>
        <v>1.862209422908882E-2</v>
      </c>
      <c r="E15" s="480">
        <f t="shared" si="1"/>
        <v>1.8544573004253467E-2</v>
      </c>
      <c r="F15" s="480">
        <f t="shared" si="2"/>
        <v>0.33005409485469872</v>
      </c>
      <c r="G15" s="480">
        <f t="shared" si="2"/>
        <v>0.10387096116118634</v>
      </c>
      <c r="H15" s="478">
        <f t="shared" si="3"/>
        <v>7.5144901505810619E-3</v>
      </c>
      <c r="K15" s="262" t="s">
        <v>359</v>
      </c>
      <c r="L15" s="245" t="s">
        <v>9</v>
      </c>
      <c r="M15" s="251">
        <f>取引基本表!AX12</f>
        <v>1395210</v>
      </c>
      <c r="N15" s="252">
        <f>ABS(取引基本表!BF12)</f>
        <v>1147248</v>
      </c>
      <c r="O15" s="253">
        <f t="shared" si="4"/>
        <v>0.8222762164835401</v>
      </c>
      <c r="P15" s="254">
        <f t="shared" si="5"/>
        <v>0.1777237835164599</v>
      </c>
      <c r="R15" s="262" t="s">
        <v>359</v>
      </c>
      <c r="S15" s="245" t="s">
        <v>9</v>
      </c>
      <c r="T15" s="256">
        <v>1470565</v>
      </c>
      <c r="U15" s="255">
        <v>27385</v>
      </c>
      <c r="V15" s="256">
        <v>27271</v>
      </c>
      <c r="W15" s="476">
        <f t="shared" si="7"/>
        <v>1.862209422908882E-2</v>
      </c>
      <c r="X15" s="476">
        <f t="shared" si="8"/>
        <v>1.8544573004253467E-2</v>
      </c>
      <c r="Z15" s="262" t="s">
        <v>359</v>
      </c>
      <c r="AA15" s="229" t="s">
        <v>9</v>
      </c>
      <c r="AB15" s="259">
        <v>152749</v>
      </c>
      <c r="AC15" s="252">
        <v>96845</v>
      </c>
      <c r="AD15" s="252">
        <v>204513</v>
      </c>
      <c r="AE15" s="252">
        <v>31262</v>
      </c>
      <c r="AF15" s="252">
        <v>-3</v>
      </c>
      <c r="AG15" s="481">
        <f>取引基本表!BH12</f>
        <v>1470565</v>
      </c>
      <c r="AH15" s="478">
        <f t="shared" si="9"/>
        <v>0.33005409485469872</v>
      </c>
      <c r="AI15" s="461">
        <f t="shared" si="10"/>
        <v>0.10387096116118634</v>
      </c>
      <c r="AK15" s="262" t="s">
        <v>359</v>
      </c>
      <c r="AL15" s="245" t="s">
        <v>9</v>
      </c>
      <c r="AM15" s="251">
        <f>取引基本表!AR12</f>
        <v>90558</v>
      </c>
      <c r="AN15" s="478">
        <f t="shared" si="6"/>
        <v>7.5144901505810619E-3</v>
      </c>
    </row>
    <row r="16" spans="1:40">
      <c r="A16" s="262" t="s">
        <v>360</v>
      </c>
      <c r="B16" s="245" t="s">
        <v>10</v>
      </c>
      <c r="C16" s="479">
        <f t="shared" si="0"/>
        <v>0.12368252551663639</v>
      </c>
      <c r="D16" s="480">
        <f t="shared" si="1"/>
        <v>1.2952602682604767E-2</v>
      </c>
      <c r="E16" s="480">
        <f t="shared" si="1"/>
        <v>1.2952602682604767E-2</v>
      </c>
      <c r="F16" s="480">
        <f t="shared" si="2"/>
        <v>0.17086837167280561</v>
      </c>
      <c r="G16" s="480">
        <f t="shared" si="2"/>
        <v>1.9772048092292722E-2</v>
      </c>
      <c r="H16" s="478">
        <f t="shared" si="3"/>
        <v>1.7113434381227897E-2</v>
      </c>
      <c r="K16" s="262" t="s">
        <v>360</v>
      </c>
      <c r="L16" s="245" t="s">
        <v>10</v>
      </c>
      <c r="M16" s="251">
        <f>取引基本表!AX13</f>
        <v>654377</v>
      </c>
      <c r="N16" s="252">
        <f>ABS(取引基本表!BF13)</f>
        <v>573442</v>
      </c>
      <c r="O16" s="253">
        <f t="shared" si="4"/>
        <v>0.87631747448336361</v>
      </c>
      <c r="P16" s="254">
        <f t="shared" si="5"/>
        <v>0.12368252551663639</v>
      </c>
      <c r="R16" s="262" t="s">
        <v>360</v>
      </c>
      <c r="S16" s="245" t="s">
        <v>10</v>
      </c>
      <c r="T16" s="256">
        <v>115112</v>
      </c>
      <c r="U16" s="255">
        <v>1491</v>
      </c>
      <c r="V16" s="256">
        <v>1491</v>
      </c>
      <c r="W16" s="476">
        <f t="shared" si="7"/>
        <v>1.2952602682604767E-2</v>
      </c>
      <c r="X16" s="476">
        <f t="shared" si="8"/>
        <v>1.2952602682604767E-2</v>
      </c>
      <c r="Z16" s="262" t="s">
        <v>360</v>
      </c>
      <c r="AA16" s="229" t="s">
        <v>10</v>
      </c>
      <c r="AB16" s="259">
        <v>2276</v>
      </c>
      <c r="AC16" s="252">
        <v>1883</v>
      </c>
      <c r="AD16" s="252">
        <v>6384</v>
      </c>
      <c r="AE16" s="252">
        <v>9274</v>
      </c>
      <c r="AF16" s="252">
        <v>-148</v>
      </c>
      <c r="AG16" s="481">
        <f>取引基本表!BH13</f>
        <v>115112</v>
      </c>
      <c r="AH16" s="478">
        <f t="shared" si="9"/>
        <v>0.17086837167280561</v>
      </c>
      <c r="AI16" s="461">
        <f t="shared" si="10"/>
        <v>1.9772048092292722E-2</v>
      </c>
      <c r="AK16" s="262" t="s">
        <v>360</v>
      </c>
      <c r="AL16" s="245" t="s">
        <v>10</v>
      </c>
      <c r="AM16" s="251">
        <f>取引基本表!AR13</f>
        <v>206236</v>
      </c>
      <c r="AN16" s="478">
        <f t="shared" si="6"/>
        <v>1.7113434381227897E-2</v>
      </c>
    </row>
    <row r="17" spans="1:40">
      <c r="A17" s="262" t="s">
        <v>253</v>
      </c>
      <c r="B17" s="245" t="s">
        <v>410</v>
      </c>
      <c r="C17" s="479">
        <f t="shared" si="0"/>
        <v>0.19283956701830429</v>
      </c>
      <c r="D17" s="480">
        <f t="shared" si="1"/>
        <v>4.4453920652026524E-2</v>
      </c>
      <c r="E17" s="480">
        <f t="shared" si="1"/>
        <v>4.2061277361062542E-2</v>
      </c>
      <c r="F17" s="480">
        <f t="shared" si="2"/>
        <v>0.36995154049829787</v>
      </c>
      <c r="G17" s="480">
        <f t="shared" si="2"/>
        <v>0.23402763404868787</v>
      </c>
      <c r="H17" s="478">
        <f t="shared" si="3"/>
        <v>3.1766349957435482E-3</v>
      </c>
      <c r="K17" s="262" t="s">
        <v>253</v>
      </c>
      <c r="L17" s="245" t="s">
        <v>410</v>
      </c>
      <c r="M17" s="251">
        <f>取引基本表!AX14</f>
        <v>551894</v>
      </c>
      <c r="N17" s="252">
        <f>ABS(取引基本表!BF14)</f>
        <v>445467</v>
      </c>
      <c r="O17" s="253">
        <f t="shared" si="4"/>
        <v>0.80716043298169571</v>
      </c>
      <c r="P17" s="254">
        <f t="shared" si="5"/>
        <v>0.19283956701830429</v>
      </c>
      <c r="R17" s="262" t="s">
        <v>253</v>
      </c>
      <c r="S17" s="245" t="s">
        <v>410</v>
      </c>
      <c r="T17" s="256">
        <v>560468</v>
      </c>
      <c r="U17" s="255">
        <v>24915</v>
      </c>
      <c r="V17" s="256">
        <v>23574</v>
      </c>
      <c r="W17" s="476">
        <f t="shared" si="7"/>
        <v>4.4453920652026524E-2</v>
      </c>
      <c r="X17" s="476">
        <f t="shared" si="8"/>
        <v>4.2061277361062542E-2</v>
      </c>
      <c r="Z17" s="262" t="s">
        <v>253</v>
      </c>
      <c r="AA17" s="229" t="s">
        <v>410</v>
      </c>
      <c r="AB17" s="259">
        <v>131165</v>
      </c>
      <c r="AC17" s="252">
        <v>729</v>
      </c>
      <c r="AD17" s="252">
        <v>54573</v>
      </c>
      <c r="AE17" s="252">
        <v>20882</v>
      </c>
      <c r="AF17" s="252">
        <v>-3</v>
      </c>
      <c r="AG17" s="481">
        <f>取引基本表!BH14</f>
        <v>560468</v>
      </c>
      <c r="AH17" s="478">
        <f t="shared" si="9"/>
        <v>0.36995154049829787</v>
      </c>
      <c r="AI17" s="461">
        <f t="shared" si="10"/>
        <v>0.23402763404868787</v>
      </c>
      <c r="AK17" s="262" t="s">
        <v>253</v>
      </c>
      <c r="AL17" s="245" t="s">
        <v>410</v>
      </c>
      <c r="AM17" s="251">
        <f>取引基本表!AR14</f>
        <v>38282</v>
      </c>
      <c r="AN17" s="478">
        <f t="shared" si="6"/>
        <v>3.1766349957435482E-3</v>
      </c>
    </row>
    <row r="18" spans="1:40">
      <c r="A18" s="262" t="s">
        <v>254</v>
      </c>
      <c r="B18" s="245" t="s">
        <v>11</v>
      </c>
      <c r="C18" s="479">
        <f t="shared" si="0"/>
        <v>0.30630539049432115</v>
      </c>
      <c r="D18" s="480">
        <f t="shared" si="1"/>
        <v>4.1488554421314744E-2</v>
      </c>
      <c r="E18" s="480">
        <f t="shared" si="1"/>
        <v>3.8178621954614265E-2</v>
      </c>
      <c r="F18" s="480">
        <f t="shared" si="2"/>
        <v>0.4635011306393737</v>
      </c>
      <c r="G18" s="480">
        <f t="shared" si="2"/>
        <v>0.21755179396051724</v>
      </c>
      <c r="H18" s="478">
        <f t="shared" si="3"/>
        <v>5.3704565311248737E-4</v>
      </c>
      <c r="K18" s="262" t="s">
        <v>254</v>
      </c>
      <c r="L18" s="245" t="s">
        <v>11</v>
      </c>
      <c r="M18" s="251">
        <f>取引基本表!AX15</f>
        <v>216418</v>
      </c>
      <c r="N18" s="252">
        <f>ABS(取引基本表!BF15)</f>
        <v>150128</v>
      </c>
      <c r="O18" s="253">
        <f t="shared" si="4"/>
        <v>0.69369460950567885</v>
      </c>
      <c r="P18" s="254">
        <f t="shared" si="5"/>
        <v>0.30630539049432115</v>
      </c>
      <c r="R18" s="262" t="s">
        <v>254</v>
      </c>
      <c r="S18" s="245" t="s">
        <v>11</v>
      </c>
      <c r="T18" s="256">
        <v>262241</v>
      </c>
      <c r="U18" s="255">
        <v>10880</v>
      </c>
      <c r="V18" s="256">
        <v>10012</v>
      </c>
      <c r="W18" s="476">
        <f t="shared" si="7"/>
        <v>4.1488554421314744E-2</v>
      </c>
      <c r="X18" s="476">
        <f t="shared" si="8"/>
        <v>3.8178621954614265E-2</v>
      </c>
      <c r="Z18" s="262" t="s">
        <v>254</v>
      </c>
      <c r="AA18" s="229" t="s">
        <v>11</v>
      </c>
      <c r="AB18" s="259">
        <v>57051</v>
      </c>
      <c r="AC18" s="252">
        <v>25591</v>
      </c>
      <c r="AD18" s="252">
        <v>30723</v>
      </c>
      <c r="AE18" s="252">
        <v>8184</v>
      </c>
      <c r="AF18" s="252">
        <v>0</v>
      </c>
      <c r="AG18" s="481">
        <f>取引基本表!BH15</f>
        <v>262241</v>
      </c>
      <c r="AH18" s="478">
        <f t="shared" si="9"/>
        <v>0.4635011306393737</v>
      </c>
      <c r="AI18" s="461">
        <f t="shared" si="10"/>
        <v>0.21755179396051724</v>
      </c>
      <c r="AK18" s="262" t="s">
        <v>254</v>
      </c>
      <c r="AL18" s="245" t="s">
        <v>11</v>
      </c>
      <c r="AM18" s="251">
        <f>取引基本表!AR15</f>
        <v>6472</v>
      </c>
      <c r="AN18" s="478">
        <f t="shared" si="6"/>
        <v>5.3704565311248737E-4</v>
      </c>
    </row>
    <row r="19" spans="1:40">
      <c r="A19" s="262" t="s">
        <v>255</v>
      </c>
      <c r="B19" s="245" t="s">
        <v>12</v>
      </c>
      <c r="C19" s="479">
        <f t="shared" si="0"/>
        <v>0.36966314955627488</v>
      </c>
      <c r="D19" s="480">
        <f t="shared" si="1"/>
        <v>8.3109656186295868E-3</v>
      </c>
      <c r="E19" s="480">
        <f t="shared" si="1"/>
        <v>8.1137788631236215E-3</v>
      </c>
      <c r="F19" s="480">
        <f t="shared" si="2"/>
        <v>0.17645477862102601</v>
      </c>
      <c r="G19" s="480">
        <f t="shared" si="2"/>
        <v>4.2381117789262797E-2</v>
      </c>
      <c r="H19" s="478">
        <f t="shared" si="3"/>
        <v>-1.254655481313475E-4</v>
      </c>
      <c r="K19" s="262" t="s">
        <v>255</v>
      </c>
      <c r="L19" s="245" t="s">
        <v>12</v>
      </c>
      <c r="M19" s="251">
        <f>取引基本表!AX16</f>
        <v>2269761</v>
      </c>
      <c r="N19" s="252">
        <f>ABS(取引基本表!BF16)</f>
        <v>1430714</v>
      </c>
      <c r="O19" s="253">
        <f t="shared" si="4"/>
        <v>0.63033685044372512</v>
      </c>
      <c r="P19" s="254">
        <f t="shared" si="5"/>
        <v>0.36966314955627488</v>
      </c>
      <c r="R19" s="262" t="s">
        <v>255</v>
      </c>
      <c r="S19" s="245" t="s">
        <v>12</v>
      </c>
      <c r="T19" s="256">
        <v>2850090</v>
      </c>
      <c r="U19" s="255">
        <v>23687</v>
      </c>
      <c r="V19" s="256">
        <v>23125</v>
      </c>
      <c r="W19" s="476">
        <f t="shared" si="7"/>
        <v>8.3109656186295868E-3</v>
      </c>
      <c r="X19" s="476">
        <f t="shared" si="8"/>
        <v>8.1137788631236215E-3</v>
      </c>
      <c r="Z19" s="262" t="s">
        <v>255</v>
      </c>
      <c r="AA19" s="229" t="s">
        <v>12</v>
      </c>
      <c r="AB19" s="259">
        <v>120790</v>
      </c>
      <c r="AC19" s="252">
        <v>230018</v>
      </c>
      <c r="AD19" s="252">
        <v>115339</v>
      </c>
      <c r="AE19" s="252">
        <v>36769</v>
      </c>
      <c r="AF19" s="252">
        <v>-4</v>
      </c>
      <c r="AG19" s="481">
        <f>取引基本表!BH16</f>
        <v>2850090</v>
      </c>
      <c r="AH19" s="478">
        <f t="shared" si="9"/>
        <v>0.17645477862102601</v>
      </c>
      <c r="AI19" s="461">
        <f t="shared" si="10"/>
        <v>4.2381117789262797E-2</v>
      </c>
      <c r="AK19" s="262" t="s">
        <v>255</v>
      </c>
      <c r="AL19" s="245" t="s">
        <v>12</v>
      </c>
      <c r="AM19" s="251">
        <f>取引基本表!AR16</f>
        <v>-1512</v>
      </c>
      <c r="AN19" s="478">
        <f t="shared" si="6"/>
        <v>-1.254655481313475E-4</v>
      </c>
    </row>
    <row r="20" spans="1:40">
      <c r="A20" s="262" t="s">
        <v>256</v>
      </c>
      <c r="B20" s="245" t="s">
        <v>13</v>
      </c>
      <c r="C20" s="479">
        <f t="shared" si="0"/>
        <v>0.11840151680286914</v>
      </c>
      <c r="D20" s="480">
        <f t="shared" si="1"/>
        <v>2.4837040813006365E-2</v>
      </c>
      <c r="E20" s="480">
        <f t="shared" si="1"/>
        <v>2.4562278789456368E-2</v>
      </c>
      <c r="F20" s="480">
        <f t="shared" si="2"/>
        <v>0.24737258814980315</v>
      </c>
      <c r="G20" s="480">
        <f t="shared" si="2"/>
        <v>0.11103277983246747</v>
      </c>
      <c r="H20" s="478">
        <f t="shared" si="3"/>
        <v>6.0558701736942728E-4</v>
      </c>
      <c r="K20" s="262" t="s">
        <v>256</v>
      </c>
      <c r="L20" s="245" t="s">
        <v>13</v>
      </c>
      <c r="M20" s="251">
        <f>取引基本表!AX17</f>
        <v>486286</v>
      </c>
      <c r="N20" s="252">
        <f>ABS(取引基本表!BF17)</f>
        <v>428709</v>
      </c>
      <c r="O20" s="253">
        <f t="shared" si="4"/>
        <v>0.88159848319713086</v>
      </c>
      <c r="P20" s="254">
        <f t="shared" si="5"/>
        <v>0.11840151680286914</v>
      </c>
      <c r="R20" s="262" t="s">
        <v>256</v>
      </c>
      <c r="S20" s="245" t="s">
        <v>13</v>
      </c>
      <c r="T20" s="256">
        <v>276603</v>
      </c>
      <c r="U20" s="255">
        <v>6870</v>
      </c>
      <c r="V20" s="256">
        <v>6794</v>
      </c>
      <c r="W20" s="476">
        <f t="shared" si="7"/>
        <v>2.4837040813006365E-2</v>
      </c>
      <c r="X20" s="476">
        <f t="shared" si="8"/>
        <v>2.4562278789456368E-2</v>
      </c>
      <c r="Z20" s="262" t="s">
        <v>256</v>
      </c>
      <c r="AA20" s="229" t="s">
        <v>13</v>
      </c>
      <c r="AB20" s="259">
        <v>30712</v>
      </c>
      <c r="AC20" s="252">
        <v>26273</v>
      </c>
      <c r="AD20" s="252">
        <v>9199</v>
      </c>
      <c r="AE20" s="252">
        <v>2240</v>
      </c>
      <c r="AF20" s="252">
        <v>0</v>
      </c>
      <c r="AG20" s="481">
        <f>取引基本表!BH17</f>
        <v>276603</v>
      </c>
      <c r="AH20" s="478">
        <f t="shared" si="9"/>
        <v>0.24737258814980315</v>
      </c>
      <c r="AI20" s="461">
        <f t="shared" si="10"/>
        <v>0.11103277983246747</v>
      </c>
      <c r="AK20" s="262" t="s">
        <v>256</v>
      </c>
      <c r="AL20" s="245" t="s">
        <v>13</v>
      </c>
      <c r="AM20" s="251">
        <f>取引基本表!AR17</f>
        <v>7298</v>
      </c>
      <c r="AN20" s="478">
        <f t="shared" si="6"/>
        <v>6.0558701736942728E-4</v>
      </c>
    </row>
    <row r="21" spans="1:40">
      <c r="A21" s="262" t="s">
        <v>257</v>
      </c>
      <c r="B21" s="245" t="s">
        <v>14</v>
      </c>
      <c r="C21" s="479">
        <f t="shared" si="0"/>
        <v>0.26258212636596168</v>
      </c>
      <c r="D21" s="480">
        <f t="shared" si="1"/>
        <v>6.1343946819791585E-2</v>
      </c>
      <c r="E21" s="480">
        <f t="shared" si="1"/>
        <v>5.4343995376178865E-2</v>
      </c>
      <c r="F21" s="480">
        <f t="shared" si="2"/>
        <v>0.42515189534375575</v>
      </c>
      <c r="G21" s="480">
        <f t="shared" si="2"/>
        <v>0.28467983327929475</v>
      </c>
      <c r="H21" s="478">
        <f t="shared" si="3"/>
        <v>1.0324354165676096E-3</v>
      </c>
      <c r="K21" s="262" t="s">
        <v>257</v>
      </c>
      <c r="L21" s="245" t="s">
        <v>14</v>
      </c>
      <c r="M21" s="251">
        <f>取引基本表!AX18</f>
        <v>503949</v>
      </c>
      <c r="N21" s="252">
        <f>ABS(取引基本表!BF18)</f>
        <v>371621</v>
      </c>
      <c r="O21" s="253">
        <f t="shared" si="4"/>
        <v>0.73741787363403832</v>
      </c>
      <c r="P21" s="254">
        <f t="shared" si="5"/>
        <v>0.26258212636596168</v>
      </c>
      <c r="R21" s="262" t="s">
        <v>257</v>
      </c>
      <c r="S21" s="245" t="s">
        <v>14</v>
      </c>
      <c r="T21" s="256">
        <v>638433</v>
      </c>
      <c r="U21" s="255">
        <v>39164</v>
      </c>
      <c r="V21" s="256">
        <v>34695</v>
      </c>
      <c r="W21" s="476">
        <f t="shared" si="7"/>
        <v>6.1343946819791585E-2</v>
      </c>
      <c r="X21" s="476">
        <f t="shared" si="8"/>
        <v>5.4343995376178865E-2</v>
      </c>
      <c r="Z21" s="262" t="s">
        <v>257</v>
      </c>
      <c r="AA21" s="229" t="s">
        <v>14</v>
      </c>
      <c r="AB21" s="259">
        <v>181749</v>
      </c>
      <c r="AC21" s="252">
        <v>19022</v>
      </c>
      <c r="AD21" s="252">
        <v>53067</v>
      </c>
      <c r="AE21" s="252">
        <v>17599</v>
      </c>
      <c r="AF21" s="252">
        <v>-6</v>
      </c>
      <c r="AG21" s="481">
        <f>取引基本表!BH18</f>
        <v>638433</v>
      </c>
      <c r="AH21" s="478">
        <f t="shared" si="9"/>
        <v>0.42515189534375575</v>
      </c>
      <c r="AI21" s="461">
        <f t="shared" si="10"/>
        <v>0.28467983327929475</v>
      </c>
      <c r="AK21" s="262" t="s">
        <v>257</v>
      </c>
      <c r="AL21" s="245" t="s">
        <v>14</v>
      </c>
      <c r="AM21" s="251">
        <f>取引基本表!AR18</f>
        <v>12442</v>
      </c>
      <c r="AN21" s="478">
        <f t="shared" si="6"/>
        <v>1.0324354165676096E-3</v>
      </c>
    </row>
    <row r="22" spans="1:40">
      <c r="A22" s="262" t="s">
        <v>258</v>
      </c>
      <c r="B22" s="245" t="s">
        <v>362</v>
      </c>
      <c r="C22" s="479">
        <f t="shared" si="0"/>
        <v>0.19256748567873505</v>
      </c>
      <c r="D22" s="480">
        <f t="shared" si="1"/>
        <v>2.9425619037728289E-2</v>
      </c>
      <c r="E22" s="480">
        <f t="shared" si="1"/>
        <v>2.8940662878506891E-2</v>
      </c>
      <c r="F22" s="480">
        <f t="shared" si="2"/>
        <v>0.41915604646677446</v>
      </c>
      <c r="G22" s="480">
        <f t="shared" si="2"/>
        <v>0.19753386347788673</v>
      </c>
      <c r="H22" s="478">
        <f t="shared" si="3"/>
        <v>4.8211298587508529E-5</v>
      </c>
      <c r="K22" s="262" t="s">
        <v>258</v>
      </c>
      <c r="L22" s="245" t="s">
        <v>362</v>
      </c>
      <c r="M22" s="251">
        <f>取引基本表!AX19</f>
        <v>495068</v>
      </c>
      <c r="N22" s="252">
        <f>ABS(取引基本表!BF19)</f>
        <v>399734</v>
      </c>
      <c r="O22" s="253">
        <f t="shared" si="4"/>
        <v>0.80743251432126495</v>
      </c>
      <c r="P22" s="254">
        <f t="shared" si="5"/>
        <v>0.19256748567873505</v>
      </c>
      <c r="R22" s="262" t="s">
        <v>258</v>
      </c>
      <c r="S22" s="245" t="s">
        <v>362</v>
      </c>
      <c r="T22" s="256">
        <v>1078448</v>
      </c>
      <c r="U22" s="255">
        <v>31734</v>
      </c>
      <c r="V22" s="256">
        <v>31211</v>
      </c>
      <c r="W22" s="476">
        <f t="shared" si="7"/>
        <v>2.9425619037728289E-2</v>
      </c>
      <c r="X22" s="476">
        <f t="shared" si="8"/>
        <v>2.8940662878506891E-2</v>
      </c>
      <c r="Z22" s="262" t="s">
        <v>258</v>
      </c>
      <c r="AA22" s="229" t="s">
        <v>362</v>
      </c>
      <c r="AB22" s="259">
        <v>213030</v>
      </c>
      <c r="AC22" s="252">
        <v>116676</v>
      </c>
      <c r="AD22" s="252">
        <v>115226</v>
      </c>
      <c r="AE22" s="252">
        <v>7110</v>
      </c>
      <c r="AF22" s="252">
        <v>-4</v>
      </c>
      <c r="AG22" s="481">
        <f>取引基本表!BH19</f>
        <v>1078448</v>
      </c>
      <c r="AH22" s="478">
        <f t="shared" si="9"/>
        <v>0.41915604646677446</v>
      </c>
      <c r="AI22" s="461">
        <f t="shared" si="10"/>
        <v>0.19753386347788673</v>
      </c>
      <c r="AK22" s="262" t="s">
        <v>258</v>
      </c>
      <c r="AL22" s="245" t="s">
        <v>362</v>
      </c>
      <c r="AM22" s="251">
        <f>取引基本表!AR19</f>
        <v>581</v>
      </c>
      <c r="AN22" s="478">
        <f t="shared" si="6"/>
        <v>4.8211298587508529E-5</v>
      </c>
    </row>
    <row r="23" spans="1:40">
      <c r="A23" s="262" t="s">
        <v>259</v>
      </c>
      <c r="B23" s="245" t="s">
        <v>363</v>
      </c>
      <c r="C23" s="479">
        <f t="shared" si="0"/>
        <v>0.20116432520583094</v>
      </c>
      <c r="D23" s="480">
        <f t="shared" si="1"/>
        <v>3.5044555722743287E-2</v>
      </c>
      <c r="E23" s="480">
        <f t="shared" si="1"/>
        <v>3.4275414947972954E-2</v>
      </c>
      <c r="F23" s="480">
        <f t="shared" si="2"/>
        <v>0.42478695148042223</v>
      </c>
      <c r="G23" s="480">
        <f t="shared" si="2"/>
        <v>0.20785566100352021</v>
      </c>
      <c r="H23" s="478">
        <f t="shared" si="3"/>
        <v>2.5225877402069866E-5</v>
      </c>
      <c r="K23" s="262" t="s">
        <v>259</v>
      </c>
      <c r="L23" s="245" t="s">
        <v>363</v>
      </c>
      <c r="M23" s="251">
        <f>取引基本表!AX20</f>
        <v>491787</v>
      </c>
      <c r="N23" s="252">
        <f>ABS(取引基本表!BF20)</f>
        <v>392857</v>
      </c>
      <c r="O23" s="253">
        <f t="shared" si="4"/>
        <v>0.79883567479416906</v>
      </c>
      <c r="P23" s="254">
        <f t="shared" si="5"/>
        <v>0.20116432520583094</v>
      </c>
      <c r="R23" s="262" t="s">
        <v>259</v>
      </c>
      <c r="S23" s="245" t="s">
        <v>363</v>
      </c>
      <c r="T23" s="256">
        <v>863301</v>
      </c>
      <c r="U23" s="255">
        <v>30254</v>
      </c>
      <c r="V23" s="256">
        <v>29590</v>
      </c>
      <c r="W23" s="476">
        <f t="shared" si="7"/>
        <v>3.5044555722743287E-2</v>
      </c>
      <c r="X23" s="476">
        <f t="shared" si="8"/>
        <v>3.4275414947972954E-2</v>
      </c>
      <c r="Z23" s="262" t="s">
        <v>259</v>
      </c>
      <c r="AA23" s="229" t="s">
        <v>363</v>
      </c>
      <c r="AB23" s="259">
        <v>179442</v>
      </c>
      <c r="AC23" s="252">
        <v>93426</v>
      </c>
      <c r="AD23" s="252">
        <v>85733</v>
      </c>
      <c r="AE23" s="252">
        <v>8120</v>
      </c>
      <c r="AF23" s="252">
        <v>-2</v>
      </c>
      <c r="AG23" s="481">
        <f>取引基本表!BH20</f>
        <v>863301</v>
      </c>
      <c r="AH23" s="478">
        <f t="shared" si="9"/>
        <v>0.42478695148042223</v>
      </c>
      <c r="AI23" s="461">
        <f t="shared" si="10"/>
        <v>0.20785566100352021</v>
      </c>
      <c r="AK23" s="262" t="s">
        <v>259</v>
      </c>
      <c r="AL23" s="245" t="s">
        <v>363</v>
      </c>
      <c r="AM23" s="251">
        <f>取引基本表!AR20</f>
        <v>304</v>
      </c>
      <c r="AN23" s="478">
        <f t="shared" si="6"/>
        <v>2.5225877402069866E-5</v>
      </c>
    </row>
    <row r="24" spans="1:40">
      <c r="A24" s="262" t="s">
        <v>260</v>
      </c>
      <c r="B24" s="245" t="s">
        <v>364</v>
      </c>
      <c r="C24" s="479">
        <f t="shared" si="0"/>
        <v>0.46796458506974481</v>
      </c>
      <c r="D24" s="480">
        <f t="shared" si="1"/>
        <v>4.5804723184795566E-2</v>
      </c>
      <c r="E24" s="480">
        <f t="shared" si="1"/>
        <v>4.4933066139114755E-2</v>
      </c>
      <c r="F24" s="480">
        <f t="shared" si="2"/>
        <v>0.36341689561906876</v>
      </c>
      <c r="G24" s="480">
        <f t="shared" si="2"/>
        <v>0.19290112247208774</v>
      </c>
      <c r="H24" s="478">
        <f t="shared" si="3"/>
        <v>1.1220536652328578E-3</v>
      </c>
      <c r="K24" s="262" t="s">
        <v>260</v>
      </c>
      <c r="L24" s="245" t="s">
        <v>364</v>
      </c>
      <c r="M24" s="251">
        <f>取引基本表!AX21</f>
        <v>317945</v>
      </c>
      <c r="N24" s="252">
        <f>ABS(取引基本表!BF21)</f>
        <v>169158</v>
      </c>
      <c r="O24" s="253">
        <f t="shared" si="4"/>
        <v>0.53203541493025519</v>
      </c>
      <c r="P24" s="254">
        <f t="shared" si="5"/>
        <v>0.46796458506974481</v>
      </c>
      <c r="R24" s="262" t="s">
        <v>260</v>
      </c>
      <c r="S24" s="245" t="s">
        <v>364</v>
      </c>
      <c r="T24" s="256">
        <v>234037</v>
      </c>
      <c r="U24" s="255">
        <v>10720</v>
      </c>
      <c r="V24" s="256">
        <v>10516</v>
      </c>
      <c r="W24" s="476">
        <f t="shared" si="7"/>
        <v>4.5804723184795566E-2</v>
      </c>
      <c r="X24" s="476">
        <f t="shared" si="8"/>
        <v>4.4933066139114755E-2</v>
      </c>
      <c r="Z24" s="262" t="s">
        <v>260</v>
      </c>
      <c r="AA24" s="229" t="s">
        <v>364</v>
      </c>
      <c r="AB24" s="259">
        <v>45146</v>
      </c>
      <c r="AC24" s="252">
        <v>5417</v>
      </c>
      <c r="AD24" s="252">
        <v>31094</v>
      </c>
      <c r="AE24" s="252">
        <v>3397</v>
      </c>
      <c r="AF24" s="252">
        <v>-1</v>
      </c>
      <c r="AG24" s="481">
        <f>取引基本表!BH21</f>
        <v>234037</v>
      </c>
      <c r="AH24" s="478">
        <f t="shared" si="9"/>
        <v>0.36341689561906876</v>
      </c>
      <c r="AI24" s="461">
        <f t="shared" si="10"/>
        <v>0.19290112247208774</v>
      </c>
      <c r="AK24" s="262" t="s">
        <v>260</v>
      </c>
      <c r="AL24" s="245" t="s">
        <v>364</v>
      </c>
      <c r="AM24" s="251">
        <f>取引基本表!AR21</f>
        <v>13522</v>
      </c>
      <c r="AN24" s="478">
        <f t="shared" si="6"/>
        <v>1.1220536652328578E-3</v>
      </c>
    </row>
    <row r="25" spans="1:40">
      <c r="A25" s="262" t="s">
        <v>261</v>
      </c>
      <c r="B25" s="245" t="s">
        <v>372</v>
      </c>
      <c r="C25" s="479">
        <f t="shared" si="0"/>
        <v>0.11839811615034102</v>
      </c>
      <c r="D25" s="480">
        <f t="shared" si="1"/>
        <v>3.4959095734715541E-2</v>
      </c>
      <c r="E25" s="480">
        <f t="shared" si="1"/>
        <v>3.4440766876912506E-2</v>
      </c>
      <c r="F25" s="480">
        <f t="shared" si="2"/>
        <v>0.34892899519140697</v>
      </c>
      <c r="G25" s="480">
        <f t="shared" si="2"/>
        <v>0.19601885967651284</v>
      </c>
      <c r="H25" s="478">
        <f t="shared" si="3"/>
        <v>4.7721717414244671E-4</v>
      </c>
      <c r="K25" s="262" t="s">
        <v>261</v>
      </c>
      <c r="L25" s="245" t="s">
        <v>372</v>
      </c>
      <c r="M25" s="251">
        <f>取引基本表!AX22</f>
        <v>523184</v>
      </c>
      <c r="N25" s="252">
        <f>ABS(取引基本表!BF22)</f>
        <v>461240</v>
      </c>
      <c r="O25" s="253">
        <f t="shared" si="4"/>
        <v>0.88160188384965898</v>
      </c>
      <c r="P25" s="254">
        <f t="shared" si="5"/>
        <v>0.11839811615034102</v>
      </c>
      <c r="R25" s="262" t="s">
        <v>261</v>
      </c>
      <c r="S25" s="245" t="s">
        <v>372</v>
      </c>
      <c r="T25" s="482">
        <v>320260</v>
      </c>
      <c r="U25" s="483">
        <v>11196</v>
      </c>
      <c r="V25" s="482">
        <v>11030</v>
      </c>
      <c r="W25" s="476">
        <f t="shared" si="7"/>
        <v>3.4959095734715541E-2</v>
      </c>
      <c r="X25" s="476">
        <f t="shared" si="8"/>
        <v>3.4440766876912506E-2</v>
      </c>
      <c r="Z25" s="262" t="s">
        <v>261</v>
      </c>
      <c r="AA25" s="229" t="s">
        <v>372</v>
      </c>
      <c r="AB25" s="259">
        <v>62777</v>
      </c>
      <c r="AC25" s="252">
        <v>-13389</v>
      </c>
      <c r="AD25" s="252">
        <v>59843</v>
      </c>
      <c r="AE25" s="252">
        <v>2519</v>
      </c>
      <c r="AF25" s="252">
        <v>-2</v>
      </c>
      <c r="AG25" s="481">
        <f>取引基本表!BH22</f>
        <v>320260</v>
      </c>
      <c r="AH25" s="478">
        <f t="shared" si="9"/>
        <v>0.34892899519140697</v>
      </c>
      <c r="AI25" s="461">
        <f t="shared" si="10"/>
        <v>0.19601885967651284</v>
      </c>
      <c r="AK25" s="262" t="s">
        <v>261</v>
      </c>
      <c r="AL25" s="245" t="s">
        <v>372</v>
      </c>
      <c r="AM25" s="251">
        <f>取引基本表!AR22</f>
        <v>5751</v>
      </c>
      <c r="AN25" s="478">
        <f t="shared" si="6"/>
        <v>4.7721717414244671E-4</v>
      </c>
    </row>
    <row r="26" spans="1:40">
      <c r="A26" s="262" t="s">
        <v>262</v>
      </c>
      <c r="B26" s="245" t="s">
        <v>15</v>
      </c>
      <c r="C26" s="479">
        <f t="shared" si="0"/>
        <v>0.29113960871661038</v>
      </c>
      <c r="D26" s="480">
        <f t="shared" si="1"/>
        <v>2.5195355338839619E-2</v>
      </c>
      <c r="E26" s="480">
        <f t="shared" si="1"/>
        <v>2.4685974681555249E-2</v>
      </c>
      <c r="F26" s="480">
        <f t="shared" si="2"/>
        <v>0.34176102976079403</v>
      </c>
      <c r="G26" s="480">
        <f t="shared" si="2"/>
        <v>0.2004458717578543</v>
      </c>
      <c r="H26" s="478">
        <f t="shared" si="3"/>
        <v>1.0726059667332082E-2</v>
      </c>
      <c r="K26" s="262" t="s">
        <v>262</v>
      </c>
      <c r="L26" s="245" t="s">
        <v>15</v>
      </c>
      <c r="M26" s="251">
        <f>取引基本表!AX23</f>
        <v>721932</v>
      </c>
      <c r="N26" s="252">
        <f>ABS(取引基本表!BF23)</f>
        <v>511749</v>
      </c>
      <c r="O26" s="253">
        <f t="shared" si="4"/>
        <v>0.70886039128338962</v>
      </c>
      <c r="P26" s="254">
        <f t="shared" si="5"/>
        <v>0.29113960871661038</v>
      </c>
      <c r="R26" s="262" t="s">
        <v>262</v>
      </c>
      <c r="S26" s="245" t="s">
        <v>15</v>
      </c>
      <c r="T26" s="256">
        <v>1527345</v>
      </c>
      <c r="U26" s="255">
        <v>38482</v>
      </c>
      <c r="V26" s="256">
        <v>37704</v>
      </c>
      <c r="W26" s="476">
        <f t="shared" si="7"/>
        <v>2.5195355338839619E-2</v>
      </c>
      <c r="X26" s="476">
        <f t="shared" si="8"/>
        <v>2.4685974681555249E-2</v>
      </c>
      <c r="Z26" s="262" t="s">
        <v>262</v>
      </c>
      <c r="AA26" s="229" t="s">
        <v>15</v>
      </c>
      <c r="AB26" s="259">
        <v>306150</v>
      </c>
      <c r="AC26" s="252">
        <v>-33672</v>
      </c>
      <c r="AD26" s="252">
        <v>243337</v>
      </c>
      <c r="AE26" s="252">
        <v>6177</v>
      </c>
      <c r="AF26" s="252">
        <v>-5</v>
      </c>
      <c r="AG26" s="481">
        <f>取引基本表!BH23</f>
        <v>1527345</v>
      </c>
      <c r="AH26" s="478">
        <f t="shared" si="9"/>
        <v>0.34176102976079403</v>
      </c>
      <c r="AI26" s="461">
        <f t="shared" si="10"/>
        <v>0.2004458717578543</v>
      </c>
      <c r="AK26" s="262" t="s">
        <v>262</v>
      </c>
      <c r="AL26" s="245" t="s">
        <v>15</v>
      </c>
      <c r="AM26" s="251">
        <f>取引基本表!AR23</f>
        <v>129261</v>
      </c>
      <c r="AN26" s="478">
        <f t="shared" si="6"/>
        <v>1.0726059667332082E-2</v>
      </c>
    </row>
    <row r="27" spans="1:40">
      <c r="A27" s="262" t="s">
        <v>263</v>
      </c>
      <c r="B27" s="245" t="s">
        <v>472</v>
      </c>
      <c r="C27" s="479">
        <f t="shared" si="0"/>
        <v>0.22390034937983039</v>
      </c>
      <c r="D27" s="480">
        <f t="shared" si="1"/>
        <v>2.2648101403620974E-2</v>
      </c>
      <c r="E27" s="480">
        <f t="shared" si="1"/>
        <v>2.2430380263578655E-2</v>
      </c>
      <c r="F27" s="480">
        <f t="shared" si="2"/>
        <v>0.3354402389489512</v>
      </c>
      <c r="G27" s="480">
        <f t="shared" si="2"/>
        <v>0.17801424712710151</v>
      </c>
      <c r="H27" s="478">
        <f t="shared" si="3"/>
        <v>1.001616696609949E-2</v>
      </c>
      <c r="K27" s="262" t="s">
        <v>263</v>
      </c>
      <c r="L27" s="245" t="s">
        <v>472</v>
      </c>
      <c r="M27" s="251">
        <f>取引基本表!AX24</f>
        <v>245578</v>
      </c>
      <c r="N27" s="252">
        <f>ABS(取引基本表!BF24)</f>
        <v>190593</v>
      </c>
      <c r="O27" s="253">
        <f t="shared" si="4"/>
        <v>0.77609965062016961</v>
      </c>
      <c r="P27" s="254">
        <f t="shared" si="5"/>
        <v>0.22390034937983039</v>
      </c>
      <c r="R27" s="262" t="s">
        <v>263</v>
      </c>
      <c r="S27" s="245" t="s">
        <v>472</v>
      </c>
      <c r="T27" s="256">
        <v>587908</v>
      </c>
      <c r="U27" s="255">
        <v>13315</v>
      </c>
      <c r="V27" s="256">
        <v>13187</v>
      </c>
      <c r="W27" s="476">
        <f t="shared" si="7"/>
        <v>2.2648101403620974E-2</v>
      </c>
      <c r="X27" s="476">
        <f t="shared" si="8"/>
        <v>2.2430380263578655E-2</v>
      </c>
      <c r="Z27" s="262" t="s">
        <v>263</v>
      </c>
      <c r="AA27" s="229" t="s">
        <v>473</v>
      </c>
      <c r="AB27" s="259">
        <v>104656</v>
      </c>
      <c r="AC27" s="252">
        <v>-29735</v>
      </c>
      <c r="AD27" s="252">
        <v>115025</v>
      </c>
      <c r="AE27" s="252">
        <v>7266</v>
      </c>
      <c r="AF27" s="252">
        <v>-4</v>
      </c>
      <c r="AG27" s="481">
        <f>取引基本表!BH24</f>
        <v>587908</v>
      </c>
      <c r="AH27" s="478">
        <f t="shared" si="9"/>
        <v>0.3354402389489512</v>
      </c>
      <c r="AI27" s="461">
        <f t="shared" si="10"/>
        <v>0.17801424712710151</v>
      </c>
      <c r="AK27" s="262" t="s">
        <v>263</v>
      </c>
      <c r="AL27" s="245" t="s">
        <v>473</v>
      </c>
      <c r="AM27" s="251">
        <f>取引基本表!AR24</f>
        <v>120706</v>
      </c>
      <c r="AN27" s="478">
        <f t="shared" si="6"/>
        <v>1.001616696609949E-2</v>
      </c>
    </row>
    <row r="28" spans="1:40">
      <c r="A28" s="262" t="s">
        <v>264</v>
      </c>
      <c r="B28" s="245" t="s">
        <v>307</v>
      </c>
      <c r="C28" s="479">
        <f t="shared" si="0"/>
        <v>0.22512814125204084</v>
      </c>
      <c r="D28" s="480">
        <f t="shared" si="1"/>
        <v>2.8688437249149327E-2</v>
      </c>
      <c r="E28" s="480">
        <f t="shared" si="1"/>
        <v>2.8133457885501985E-2</v>
      </c>
      <c r="F28" s="480">
        <f t="shared" si="2"/>
        <v>0.30733691598411605</v>
      </c>
      <c r="G28" s="480">
        <f t="shared" si="2"/>
        <v>0.17968722251031818</v>
      </c>
      <c r="H28" s="478">
        <f t="shared" si="3"/>
        <v>8.1409051127791718E-3</v>
      </c>
      <c r="K28" s="262" t="s">
        <v>264</v>
      </c>
      <c r="L28" s="245" t="s">
        <v>307</v>
      </c>
      <c r="M28" s="251">
        <f>取引基本表!AX25</f>
        <v>746637</v>
      </c>
      <c r="N28" s="252">
        <f>ABS(取引基本表!BF25)</f>
        <v>578548</v>
      </c>
      <c r="O28" s="253">
        <f t="shared" si="4"/>
        <v>0.77487185874795916</v>
      </c>
      <c r="P28" s="254">
        <f t="shared" si="5"/>
        <v>0.22512814125204084</v>
      </c>
      <c r="R28" s="262" t="s">
        <v>264</v>
      </c>
      <c r="S28" s="245" t="s">
        <v>307</v>
      </c>
      <c r="T28" s="256">
        <v>1126168</v>
      </c>
      <c r="U28" s="255">
        <v>32308</v>
      </c>
      <c r="V28" s="256">
        <v>31683</v>
      </c>
      <c r="W28" s="476">
        <f t="shared" si="7"/>
        <v>2.8688437249149327E-2</v>
      </c>
      <c r="X28" s="476">
        <f t="shared" si="8"/>
        <v>2.8133457885501985E-2</v>
      </c>
      <c r="Z28" s="262" t="s">
        <v>264</v>
      </c>
      <c r="AA28" s="229" t="s">
        <v>307</v>
      </c>
      <c r="AB28" s="259">
        <v>202358</v>
      </c>
      <c r="AC28" s="252">
        <v>20308</v>
      </c>
      <c r="AD28" s="252">
        <v>110557</v>
      </c>
      <c r="AE28" s="252">
        <v>12904</v>
      </c>
      <c r="AF28" s="252">
        <v>-14</v>
      </c>
      <c r="AG28" s="481">
        <f>取引基本表!BH25</f>
        <v>1126168</v>
      </c>
      <c r="AH28" s="478">
        <f t="shared" si="9"/>
        <v>0.30733691598411605</v>
      </c>
      <c r="AI28" s="461">
        <f t="shared" si="10"/>
        <v>0.17968722251031818</v>
      </c>
      <c r="AK28" s="262" t="s">
        <v>264</v>
      </c>
      <c r="AL28" s="245" t="s">
        <v>307</v>
      </c>
      <c r="AM28" s="251">
        <f>取引基本表!AR25</f>
        <v>98107</v>
      </c>
      <c r="AN28" s="478">
        <f t="shared" si="6"/>
        <v>8.1409051127791718E-3</v>
      </c>
    </row>
    <row r="29" spans="1:40">
      <c r="A29" s="262" t="s">
        <v>265</v>
      </c>
      <c r="B29" s="245" t="s">
        <v>16</v>
      </c>
      <c r="C29" s="479">
        <f t="shared" si="0"/>
        <v>0.20292812083079403</v>
      </c>
      <c r="D29" s="480">
        <f t="shared" si="1"/>
        <v>7.670374473161555E-2</v>
      </c>
      <c r="E29" s="480">
        <f t="shared" si="1"/>
        <v>6.1557890505000185E-2</v>
      </c>
      <c r="F29" s="480">
        <f t="shared" si="2"/>
        <v>0.40384720428768384</v>
      </c>
      <c r="G29" s="480">
        <f t="shared" si="2"/>
        <v>0.25422836329948895</v>
      </c>
      <c r="H29" s="478">
        <f t="shared" si="3"/>
        <v>1.2173975242294967E-2</v>
      </c>
      <c r="K29" s="262" t="s">
        <v>265</v>
      </c>
      <c r="L29" s="245" t="s">
        <v>16</v>
      </c>
      <c r="M29" s="251">
        <f>取引基本表!AX26</f>
        <v>485704</v>
      </c>
      <c r="N29" s="252">
        <f>ABS(取引基本表!BF26)</f>
        <v>387141</v>
      </c>
      <c r="O29" s="253">
        <f t="shared" si="4"/>
        <v>0.79707187916920597</v>
      </c>
      <c r="P29" s="254">
        <f t="shared" si="5"/>
        <v>0.20292812083079403</v>
      </c>
      <c r="R29" s="262" t="s">
        <v>265</v>
      </c>
      <c r="S29" s="245" t="s">
        <v>16</v>
      </c>
      <c r="T29" s="256">
        <v>457683</v>
      </c>
      <c r="U29" s="255">
        <v>35106</v>
      </c>
      <c r="V29" s="256">
        <v>28174</v>
      </c>
      <c r="W29" s="476">
        <f t="shared" si="7"/>
        <v>7.670374473161555E-2</v>
      </c>
      <c r="X29" s="476">
        <f t="shared" si="8"/>
        <v>6.1557890505000185E-2</v>
      </c>
      <c r="Z29" s="262" t="s">
        <v>265</v>
      </c>
      <c r="AA29" s="229" t="s">
        <v>16</v>
      </c>
      <c r="AB29" s="259">
        <v>116356</v>
      </c>
      <c r="AC29" s="252">
        <v>14283</v>
      </c>
      <c r="AD29" s="252">
        <v>42423</v>
      </c>
      <c r="AE29" s="252">
        <v>11778</v>
      </c>
      <c r="AF29" s="252">
        <v>-6</v>
      </c>
      <c r="AG29" s="481">
        <f>取引基本表!BH26</f>
        <v>457683</v>
      </c>
      <c r="AH29" s="478">
        <f t="shared" si="9"/>
        <v>0.40384720428768384</v>
      </c>
      <c r="AI29" s="461">
        <f t="shared" si="10"/>
        <v>0.25422836329948895</v>
      </c>
      <c r="AK29" s="262" t="s">
        <v>265</v>
      </c>
      <c r="AL29" s="245" t="s">
        <v>16</v>
      </c>
      <c r="AM29" s="251">
        <f>取引基本表!AR26</f>
        <v>146710</v>
      </c>
      <c r="AN29" s="478">
        <f t="shared" si="6"/>
        <v>1.2173975242294967E-2</v>
      </c>
    </row>
    <row r="30" spans="1:40">
      <c r="A30" s="262" t="s">
        <v>266</v>
      </c>
      <c r="B30" s="245" t="s">
        <v>17</v>
      </c>
      <c r="C30" s="479">
        <f t="shared" si="0"/>
        <v>1</v>
      </c>
      <c r="D30" s="480">
        <f t="shared" si="1"/>
        <v>8.6867041025616112E-2</v>
      </c>
      <c r="E30" s="480">
        <f t="shared" si="1"/>
        <v>6.5897217034789901E-2</v>
      </c>
      <c r="F30" s="480">
        <f t="shared" si="2"/>
        <v>0.44336430675838301</v>
      </c>
      <c r="G30" s="480">
        <f t="shared" si="2"/>
        <v>0.34673715455884868</v>
      </c>
      <c r="H30" s="478">
        <f t="shared" si="3"/>
        <v>0</v>
      </c>
      <c r="K30" s="262" t="s">
        <v>266</v>
      </c>
      <c r="L30" s="245" t="s">
        <v>17</v>
      </c>
      <c r="M30" s="251">
        <f>取引基本表!AX27</f>
        <v>1852233</v>
      </c>
      <c r="N30" s="252">
        <f>ABS(取引基本表!BF27)</f>
        <v>0</v>
      </c>
      <c r="O30" s="253">
        <f t="shared" si="4"/>
        <v>0</v>
      </c>
      <c r="P30" s="254">
        <f t="shared" si="5"/>
        <v>1</v>
      </c>
      <c r="R30" s="262" t="s">
        <v>266</v>
      </c>
      <c r="S30" s="245" t="s">
        <v>17</v>
      </c>
      <c r="T30" s="256">
        <v>1852233</v>
      </c>
      <c r="U30" s="255">
        <v>160898</v>
      </c>
      <c r="V30" s="256">
        <v>122057</v>
      </c>
      <c r="W30" s="476">
        <f t="shared" si="7"/>
        <v>8.6867041025616112E-2</v>
      </c>
      <c r="X30" s="476">
        <f t="shared" si="8"/>
        <v>6.5897217034789901E-2</v>
      </c>
      <c r="Z30" s="262" t="s">
        <v>266</v>
      </c>
      <c r="AA30" s="229" t="s">
        <v>17</v>
      </c>
      <c r="AB30" s="259">
        <v>642238</v>
      </c>
      <c r="AC30" s="252">
        <v>49828</v>
      </c>
      <c r="AD30" s="252">
        <v>68346</v>
      </c>
      <c r="AE30" s="252">
        <v>68715</v>
      </c>
      <c r="AF30" s="252">
        <v>-7913</v>
      </c>
      <c r="AG30" s="481">
        <f>取引基本表!BH27</f>
        <v>1852233</v>
      </c>
      <c r="AH30" s="478">
        <f t="shared" si="9"/>
        <v>0.44336430675838301</v>
      </c>
      <c r="AI30" s="461">
        <f t="shared" si="10"/>
        <v>0.34673715455884868</v>
      </c>
      <c r="AK30" s="262" t="s">
        <v>266</v>
      </c>
      <c r="AL30" s="245" t="s">
        <v>17</v>
      </c>
      <c r="AM30" s="251">
        <f>取引基本表!AR27</f>
        <v>0</v>
      </c>
      <c r="AN30" s="478">
        <f t="shared" si="6"/>
        <v>0</v>
      </c>
    </row>
    <row r="31" spans="1:40">
      <c r="A31" s="262" t="s">
        <v>267</v>
      </c>
      <c r="B31" s="245" t="s">
        <v>308</v>
      </c>
      <c r="C31" s="479">
        <f t="shared" si="0"/>
        <v>0.99667993786519227</v>
      </c>
      <c r="D31" s="480">
        <f t="shared" si="1"/>
        <v>6.5953615120199595E-3</v>
      </c>
      <c r="E31" s="480">
        <f t="shared" si="1"/>
        <v>6.5953615120199595E-3</v>
      </c>
      <c r="F31" s="480">
        <f t="shared" si="2"/>
        <v>0.308369223350977</v>
      </c>
      <c r="G31" s="480">
        <f t="shared" si="2"/>
        <v>7.0744430198025232E-2</v>
      </c>
      <c r="H31" s="478">
        <f t="shared" si="3"/>
        <v>1.5783931066306964E-2</v>
      </c>
      <c r="K31" s="262" t="s">
        <v>267</v>
      </c>
      <c r="L31" s="245" t="s">
        <v>308</v>
      </c>
      <c r="M31" s="251">
        <f>取引基本表!AX28</f>
        <v>1031306</v>
      </c>
      <c r="N31" s="252">
        <f>ABS(取引基本表!BF28)</f>
        <v>3424</v>
      </c>
      <c r="O31" s="253">
        <f t="shared" si="4"/>
        <v>3.3200621348077096E-3</v>
      </c>
      <c r="P31" s="254">
        <f t="shared" si="5"/>
        <v>0.99667993786519227</v>
      </c>
      <c r="R31" s="262" t="s">
        <v>267</v>
      </c>
      <c r="S31" s="245" t="s">
        <v>308</v>
      </c>
      <c r="T31" s="256">
        <v>1095012</v>
      </c>
      <c r="U31" s="255">
        <v>7222</v>
      </c>
      <c r="V31" s="256">
        <v>7222</v>
      </c>
      <c r="W31" s="476">
        <f t="shared" si="7"/>
        <v>6.5953615120199595E-3</v>
      </c>
      <c r="X31" s="476">
        <f t="shared" si="8"/>
        <v>6.5953615120199595E-3</v>
      </c>
      <c r="Z31" s="262" t="s">
        <v>267</v>
      </c>
      <c r="AA31" s="229" t="s">
        <v>308</v>
      </c>
      <c r="AB31" s="259">
        <v>77466</v>
      </c>
      <c r="AC31" s="252">
        <v>47596</v>
      </c>
      <c r="AD31" s="252">
        <v>184901</v>
      </c>
      <c r="AE31" s="252">
        <v>28263</v>
      </c>
      <c r="AF31" s="252">
        <v>-558</v>
      </c>
      <c r="AG31" s="481">
        <f>取引基本表!BH28</f>
        <v>1095012</v>
      </c>
      <c r="AH31" s="478">
        <f t="shared" si="9"/>
        <v>0.308369223350977</v>
      </c>
      <c r="AI31" s="461">
        <f t="shared" si="10"/>
        <v>7.0744430198025232E-2</v>
      </c>
      <c r="AK31" s="262" t="s">
        <v>267</v>
      </c>
      <c r="AL31" s="245" t="s">
        <v>308</v>
      </c>
      <c r="AM31" s="251">
        <f>取引基本表!AR28</f>
        <v>190214</v>
      </c>
      <c r="AN31" s="478">
        <f t="shared" si="6"/>
        <v>1.5783931066306964E-2</v>
      </c>
    </row>
    <row r="32" spans="1:40">
      <c r="A32" s="262" t="s">
        <v>268</v>
      </c>
      <c r="B32" s="245" t="s">
        <v>365</v>
      </c>
      <c r="C32" s="479">
        <f t="shared" si="0"/>
        <v>0.99973750468741629</v>
      </c>
      <c r="D32" s="480">
        <f t="shared" si="1"/>
        <v>1.7896698615548455E-2</v>
      </c>
      <c r="E32" s="480">
        <f t="shared" si="1"/>
        <v>1.7896698615548455E-2</v>
      </c>
      <c r="F32" s="480">
        <f t="shared" si="2"/>
        <v>0.46980830670926516</v>
      </c>
      <c r="G32" s="480">
        <f t="shared" si="2"/>
        <v>0.13654952076677315</v>
      </c>
      <c r="H32" s="478">
        <f t="shared" si="3"/>
        <v>6.1925380029087757E-3</v>
      </c>
      <c r="K32" s="262" t="s">
        <v>268</v>
      </c>
      <c r="L32" s="245" t="s">
        <v>365</v>
      </c>
      <c r="M32" s="251">
        <f>取引基本表!AX29</f>
        <v>186670</v>
      </c>
      <c r="N32" s="252">
        <f>ABS(取引基本表!BF29)</f>
        <v>49</v>
      </c>
      <c r="O32" s="253">
        <f t="shared" si="4"/>
        <v>2.6249531258370389E-4</v>
      </c>
      <c r="P32" s="254">
        <f t="shared" si="5"/>
        <v>0.99973750468741629</v>
      </c>
      <c r="R32" s="262" t="s">
        <v>268</v>
      </c>
      <c r="S32" s="245" t="s">
        <v>365</v>
      </c>
      <c r="T32" s="256">
        <v>187800</v>
      </c>
      <c r="U32" s="255">
        <v>3361</v>
      </c>
      <c r="V32" s="256">
        <v>3361</v>
      </c>
      <c r="W32" s="476">
        <f t="shared" si="7"/>
        <v>1.7896698615548455E-2</v>
      </c>
      <c r="X32" s="476">
        <f t="shared" si="8"/>
        <v>1.7896698615548455E-2</v>
      </c>
      <c r="Z32" s="262" t="s">
        <v>268</v>
      </c>
      <c r="AA32" s="229" t="s">
        <v>365</v>
      </c>
      <c r="AB32" s="259">
        <v>25644</v>
      </c>
      <c r="AC32" s="252">
        <v>23750</v>
      </c>
      <c r="AD32" s="252">
        <v>39387</v>
      </c>
      <c r="AE32" s="252">
        <v>8352</v>
      </c>
      <c r="AF32" s="252">
        <v>-8903</v>
      </c>
      <c r="AG32" s="481">
        <f>取引基本表!BH29</f>
        <v>187800</v>
      </c>
      <c r="AH32" s="478">
        <f t="shared" si="9"/>
        <v>0.46980830670926516</v>
      </c>
      <c r="AI32" s="461">
        <f t="shared" si="10"/>
        <v>0.13654952076677315</v>
      </c>
      <c r="AK32" s="262" t="s">
        <v>268</v>
      </c>
      <c r="AL32" s="245" t="s">
        <v>365</v>
      </c>
      <c r="AM32" s="251">
        <f>取引基本表!AR29</f>
        <v>74627</v>
      </c>
      <c r="AN32" s="478">
        <f t="shared" si="6"/>
        <v>6.1925380029087757E-3</v>
      </c>
    </row>
    <row r="33" spans="1:40">
      <c r="A33" s="262" t="s">
        <v>269</v>
      </c>
      <c r="B33" s="245" t="s">
        <v>373</v>
      </c>
      <c r="C33" s="479">
        <f t="shared" si="0"/>
        <v>0.92720800471848297</v>
      </c>
      <c r="D33" s="480">
        <f t="shared" si="1"/>
        <v>6.3927479543206545E-2</v>
      </c>
      <c r="E33" s="480">
        <f t="shared" si="1"/>
        <v>6.2471900008991998E-2</v>
      </c>
      <c r="F33" s="480">
        <f t="shared" si="2"/>
        <v>0.61375438359859724</v>
      </c>
      <c r="G33" s="480">
        <f t="shared" si="2"/>
        <v>0.48251618559482062</v>
      </c>
      <c r="H33" s="478">
        <f t="shared" si="3"/>
        <v>1.0711870111293417E-3</v>
      </c>
      <c r="K33" s="262" t="s">
        <v>269</v>
      </c>
      <c r="L33" s="245" t="s">
        <v>373</v>
      </c>
      <c r="M33" s="251">
        <f>取引基本表!AX30</f>
        <v>191587</v>
      </c>
      <c r="N33" s="252">
        <f>ABS(取引基本表!BF30)</f>
        <v>13946</v>
      </c>
      <c r="O33" s="253">
        <f t="shared" si="4"/>
        <v>7.2791995281517016E-2</v>
      </c>
      <c r="P33" s="254">
        <f t="shared" si="5"/>
        <v>0.92720800471848297</v>
      </c>
      <c r="R33" s="262" t="s">
        <v>269</v>
      </c>
      <c r="S33" s="245" t="s">
        <v>373</v>
      </c>
      <c r="T33" s="256">
        <v>177936</v>
      </c>
      <c r="U33" s="255">
        <v>11375</v>
      </c>
      <c r="V33" s="256">
        <v>11116</v>
      </c>
      <c r="W33" s="476">
        <f t="shared" si="7"/>
        <v>6.3927479543206545E-2</v>
      </c>
      <c r="X33" s="476">
        <f t="shared" si="8"/>
        <v>6.2471900008991998E-2</v>
      </c>
      <c r="Z33" s="262" t="s">
        <v>269</v>
      </c>
      <c r="AA33" s="229" t="s">
        <v>373</v>
      </c>
      <c r="AB33" s="259">
        <v>85857</v>
      </c>
      <c r="AC33" s="252">
        <v>6293</v>
      </c>
      <c r="AD33" s="252">
        <v>13748</v>
      </c>
      <c r="AE33" s="252">
        <v>3312</v>
      </c>
      <c r="AF33" s="252">
        <v>-1</v>
      </c>
      <c r="AG33" s="481">
        <f>取引基本表!BH30</f>
        <v>177936</v>
      </c>
      <c r="AH33" s="478">
        <f t="shared" si="9"/>
        <v>0.61375438359859724</v>
      </c>
      <c r="AI33" s="461">
        <f t="shared" si="10"/>
        <v>0.48251618559482062</v>
      </c>
      <c r="AK33" s="262" t="s">
        <v>269</v>
      </c>
      <c r="AL33" s="245" t="s">
        <v>373</v>
      </c>
      <c r="AM33" s="251">
        <f>取引基本表!AR30</f>
        <v>12909</v>
      </c>
      <c r="AN33" s="478">
        <f t="shared" si="6"/>
        <v>1.0711870111293417E-3</v>
      </c>
    </row>
    <row r="34" spans="1:40">
      <c r="A34" s="262" t="s">
        <v>270</v>
      </c>
      <c r="B34" s="245" t="s">
        <v>374</v>
      </c>
      <c r="C34" s="479">
        <f t="shared" si="0"/>
        <v>0.43058167090385968</v>
      </c>
      <c r="D34" s="480">
        <f t="shared" si="1"/>
        <v>0.16067471370017011</v>
      </c>
      <c r="E34" s="480">
        <f t="shared" si="1"/>
        <v>0.14658203786750718</v>
      </c>
      <c r="F34" s="480">
        <f t="shared" si="2"/>
        <v>0.66293540075026103</v>
      </c>
      <c r="G34" s="480">
        <f t="shared" si="2"/>
        <v>0.40252218378442245</v>
      </c>
      <c r="H34" s="478">
        <f t="shared" si="3"/>
        <v>0.17332617383102331</v>
      </c>
      <c r="K34" s="262" t="s">
        <v>270</v>
      </c>
      <c r="L34" s="245" t="s">
        <v>374</v>
      </c>
      <c r="M34" s="251">
        <f>取引基本表!AX31</f>
        <v>3906281</v>
      </c>
      <c r="N34" s="252">
        <f>ABS(取引基本表!BF31)</f>
        <v>2224308</v>
      </c>
      <c r="O34" s="253">
        <f t="shared" si="4"/>
        <v>0.56941832909614032</v>
      </c>
      <c r="P34" s="254">
        <f t="shared" si="5"/>
        <v>0.43058167090385968</v>
      </c>
      <c r="R34" s="262" t="s">
        <v>270</v>
      </c>
      <c r="S34" s="245" t="s">
        <v>374</v>
      </c>
      <c r="T34" s="256">
        <v>2877665</v>
      </c>
      <c r="U34" s="255">
        <v>462368</v>
      </c>
      <c r="V34" s="256">
        <v>421814</v>
      </c>
      <c r="W34" s="476">
        <f t="shared" si="7"/>
        <v>0.16067471370017011</v>
      </c>
      <c r="X34" s="476">
        <f t="shared" si="8"/>
        <v>0.14658203786750718</v>
      </c>
      <c r="Z34" s="262" t="s">
        <v>270</v>
      </c>
      <c r="AA34" s="229" t="s">
        <v>374</v>
      </c>
      <c r="AB34" s="259">
        <v>1158324</v>
      </c>
      <c r="AC34" s="252">
        <v>373210</v>
      </c>
      <c r="AD34" s="252">
        <v>258983</v>
      </c>
      <c r="AE34" s="252">
        <v>118567</v>
      </c>
      <c r="AF34" s="252">
        <v>-1378</v>
      </c>
      <c r="AG34" s="481">
        <f>取引基本表!BH31</f>
        <v>2877665</v>
      </c>
      <c r="AH34" s="478">
        <f t="shared" si="9"/>
        <v>0.66293540075026103</v>
      </c>
      <c r="AI34" s="461">
        <f t="shared" si="10"/>
        <v>0.40252218378442245</v>
      </c>
      <c r="AK34" s="262" t="s">
        <v>270</v>
      </c>
      <c r="AL34" s="245" t="s">
        <v>374</v>
      </c>
      <c r="AM34" s="251">
        <f>取引基本表!AR31</f>
        <v>2088774</v>
      </c>
      <c r="AN34" s="478">
        <f t="shared" si="6"/>
        <v>0.17332617383102331</v>
      </c>
    </row>
    <row r="35" spans="1:40">
      <c r="A35" s="262" t="s">
        <v>271</v>
      </c>
      <c r="B35" s="245" t="s">
        <v>18</v>
      </c>
      <c r="C35" s="479">
        <f t="shared" si="0"/>
        <v>0.85041941808411148</v>
      </c>
      <c r="D35" s="480">
        <f t="shared" si="1"/>
        <v>4.4457450663799247E-2</v>
      </c>
      <c r="E35" s="480">
        <f t="shared" si="1"/>
        <v>4.3787951741632962E-2</v>
      </c>
      <c r="F35" s="480">
        <f t="shared" si="2"/>
        <v>0.64510687312527537</v>
      </c>
      <c r="G35" s="480">
        <f t="shared" si="2"/>
        <v>0.31439227022235533</v>
      </c>
      <c r="H35" s="478">
        <f t="shared" si="3"/>
        <v>5.0116599150103677E-2</v>
      </c>
      <c r="K35" s="262" t="s">
        <v>271</v>
      </c>
      <c r="L35" s="245" t="s">
        <v>18</v>
      </c>
      <c r="M35" s="251">
        <f>取引基本表!AX32</f>
        <v>1263894</v>
      </c>
      <c r="N35" s="252">
        <f>ABS(取引基本表!BF32)</f>
        <v>189054</v>
      </c>
      <c r="O35" s="253">
        <f t="shared" si="4"/>
        <v>0.14958058191588852</v>
      </c>
      <c r="P35" s="254">
        <f t="shared" si="5"/>
        <v>0.85041941808411148</v>
      </c>
      <c r="R35" s="262" t="s">
        <v>271</v>
      </c>
      <c r="S35" s="245" t="s">
        <v>18</v>
      </c>
      <c r="T35" s="256">
        <v>1175506</v>
      </c>
      <c r="U35" s="255">
        <v>52260</v>
      </c>
      <c r="V35" s="256">
        <v>51473</v>
      </c>
      <c r="W35" s="476">
        <f t="shared" si="7"/>
        <v>4.4457450663799247E-2</v>
      </c>
      <c r="X35" s="476">
        <f t="shared" si="8"/>
        <v>4.3787951741632962E-2</v>
      </c>
      <c r="Z35" s="262" t="s">
        <v>271</v>
      </c>
      <c r="AA35" s="229" t="s">
        <v>18</v>
      </c>
      <c r="AB35" s="259">
        <v>369570</v>
      </c>
      <c r="AC35" s="252">
        <v>295320</v>
      </c>
      <c r="AD35" s="252">
        <v>86946</v>
      </c>
      <c r="AE35" s="252">
        <v>24250</v>
      </c>
      <c r="AF35" s="252">
        <v>-17759</v>
      </c>
      <c r="AG35" s="481">
        <f>取引基本表!BH32</f>
        <v>1175506</v>
      </c>
      <c r="AH35" s="478">
        <f t="shared" si="9"/>
        <v>0.64510687312527537</v>
      </c>
      <c r="AI35" s="461">
        <f t="shared" si="10"/>
        <v>0.31439227022235533</v>
      </c>
      <c r="AK35" s="262" t="s">
        <v>271</v>
      </c>
      <c r="AL35" s="245" t="s">
        <v>18</v>
      </c>
      <c r="AM35" s="251">
        <f>取引基本表!AR32</f>
        <v>603961</v>
      </c>
      <c r="AN35" s="478">
        <f t="shared" si="6"/>
        <v>5.0116599150103677E-2</v>
      </c>
    </row>
    <row r="36" spans="1:40">
      <c r="A36" s="262" t="s">
        <v>272</v>
      </c>
      <c r="B36" s="245" t="s">
        <v>19</v>
      </c>
      <c r="C36" s="479">
        <f t="shared" si="0"/>
        <v>0.99367212085214862</v>
      </c>
      <c r="D36" s="480">
        <f t="shared" si="1"/>
        <v>1.6146279761308086E-2</v>
      </c>
      <c r="E36" s="480">
        <f t="shared" si="1"/>
        <v>1.4152245516969955E-2</v>
      </c>
      <c r="F36" s="480">
        <f t="shared" si="2"/>
        <v>0.84078106922799567</v>
      </c>
      <c r="G36" s="480">
        <f t="shared" si="2"/>
        <v>5.4622350270852466E-2</v>
      </c>
      <c r="H36" s="478">
        <f t="shared" si="3"/>
        <v>0.22260102528255266</v>
      </c>
      <c r="K36" s="262" t="s">
        <v>272</v>
      </c>
      <c r="L36" s="245" t="s">
        <v>19</v>
      </c>
      <c r="M36" s="251">
        <f>取引基本表!AX33</f>
        <v>3229202</v>
      </c>
      <c r="N36" s="252">
        <f>ABS(取引基本表!BF33)</f>
        <v>20434</v>
      </c>
      <c r="O36" s="253">
        <f t="shared" si="4"/>
        <v>6.3278791478513889E-3</v>
      </c>
      <c r="P36" s="254">
        <f t="shared" si="5"/>
        <v>0.99367212085214862</v>
      </c>
      <c r="R36" s="262" t="s">
        <v>272</v>
      </c>
      <c r="S36" s="245" t="s">
        <v>19</v>
      </c>
      <c r="T36" s="256">
        <v>3242171</v>
      </c>
      <c r="U36" s="255">
        <v>52349</v>
      </c>
      <c r="V36" s="256">
        <v>45884</v>
      </c>
      <c r="W36" s="476">
        <f t="shared" si="7"/>
        <v>1.6146279761308086E-2</v>
      </c>
      <c r="X36" s="476">
        <f t="shared" si="8"/>
        <v>1.4152245516969955E-2</v>
      </c>
      <c r="Z36" s="262" t="s">
        <v>272</v>
      </c>
      <c r="AA36" s="229" t="s">
        <v>19</v>
      </c>
      <c r="AB36" s="259">
        <v>177095</v>
      </c>
      <c r="AC36" s="252">
        <v>1297265</v>
      </c>
      <c r="AD36" s="252">
        <v>1092923</v>
      </c>
      <c r="AE36" s="252">
        <v>159502</v>
      </c>
      <c r="AF36" s="252">
        <v>-829</v>
      </c>
      <c r="AG36" s="481">
        <f>取引基本表!BH33</f>
        <v>3242171</v>
      </c>
      <c r="AH36" s="478">
        <f>SUM(AB36:AF36)/AG36</f>
        <v>0.84078106922799567</v>
      </c>
      <c r="AI36" s="461">
        <f>AB36/AG36</f>
        <v>5.4622350270852466E-2</v>
      </c>
      <c r="AK36" s="262" t="s">
        <v>272</v>
      </c>
      <c r="AL36" s="245" t="s">
        <v>19</v>
      </c>
      <c r="AM36" s="251">
        <f>取引基本表!AR33</f>
        <v>2682591</v>
      </c>
      <c r="AN36" s="478">
        <f t="shared" si="6"/>
        <v>0.22260102528255266</v>
      </c>
    </row>
    <row r="37" spans="1:40">
      <c r="A37" s="262" t="s">
        <v>273</v>
      </c>
      <c r="B37" s="245" t="s">
        <v>412</v>
      </c>
      <c r="C37" s="479">
        <f t="shared" si="0"/>
        <v>0.57178358697686016</v>
      </c>
      <c r="D37" s="480">
        <f t="shared" si="1"/>
        <v>7.2142948725191447E-2</v>
      </c>
      <c r="E37" s="480">
        <f t="shared" si="1"/>
        <v>6.9101643267789628E-2</v>
      </c>
      <c r="F37" s="480">
        <f t="shared" si="2"/>
        <v>0.64429400301330442</v>
      </c>
      <c r="G37" s="480">
        <f t="shared" si="2"/>
        <v>0.36884830758302428</v>
      </c>
      <c r="H37" s="478">
        <f t="shared" si="3"/>
        <v>4.5622990798280361E-2</v>
      </c>
      <c r="K37" s="262" t="s">
        <v>273</v>
      </c>
      <c r="L37" s="245" t="s">
        <v>412</v>
      </c>
      <c r="M37" s="251">
        <f>取引基本表!AX34</f>
        <v>1539168</v>
      </c>
      <c r="N37" s="252">
        <f>ABS(取引基本表!BF34)</f>
        <v>659097</v>
      </c>
      <c r="O37" s="253">
        <f t="shared" si="4"/>
        <v>0.42821641302313979</v>
      </c>
      <c r="P37" s="254">
        <f t="shared" si="5"/>
        <v>0.57178358697686016</v>
      </c>
      <c r="R37" s="262" t="s">
        <v>273</v>
      </c>
      <c r="S37" s="245" t="s">
        <v>412</v>
      </c>
      <c r="T37" s="256">
        <v>2035639</v>
      </c>
      <c r="U37" s="255">
        <v>146857</v>
      </c>
      <c r="V37" s="256">
        <v>140666</v>
      </c>
      <c r="W37" s="476">
        <f t="shared" si="7"/>
        <v>7.2142948725191447E-2</v>
      </c>
      <c r="X37" s="476">
        <f t="shared" si="8"/>
        <v>6.9101643267789628E-2</v>
      </c>
      <c r="Z37" s="262" t="s">
        <v>273</v>
      </c>
      <c r="AA37" s="229" t="s">
        <v>412</v>
      </c>
      <c r="AB37" s="259">
        <v>750842</v>
      </c>
      <c r="AC37" s="252">
        <v>152738</v>
      </c>
      <c r="AD37" s="252">
        <v>279843</v>
      </c>
      <c r="AE37" s="252">
        <v>135561</v>
      </c>
      <c r="AF37" s="252">
        <v>-7434</v>
      </c>
      <c r="AG37" s="481">
        <f>取引基本表!BH34</f>
        <v>2035639</v>
      </c>
      <c r="AH37" s="478">
        <f t="shared" si="9"/>
        <v>0.64429400301330442</v>
      </c>
      <c r="AI37" s="461">
        <f t="shared" si="10"/>
        <v>0.36884830758302428</v>
      </c>
      <c r="AK37" s="262" t="s">
        <v>273</v>
      </c>
      <c r="AL37" s="245" t="s">
        <v>412</v>
      </c>
      <c r="AM37" s="251">
        <f>取引基本表!AR34</f>
        <v>549808</v>
      </c>
      <c r="AN37" s="478">
        <f t="shared" si="6"/>
        <v>4.5622990798280361E-2</v>
      </c>
    </row>
    <row r="38" spans="1:40">
      <c r="A38" s="262" t="s">
        <v>274</v>
      </c>
      <c r="B38" s="245" t="s">
        <v>331</v>
      </c>
      <c r="C38" s="479">
        <f t="shared" si="0"/>
        <v>0.42668283982472699</v>
      </c>
      <c r="D38" s="480">
        <f t="shared" si="1"/>
        <v>3.745569762927526E-2</v>
      </c>
      <c r="E38" s="480">
        <f t="shared" si="1"/>
        <v>3.4218337111297577E-2</v>
      </c>
      <c r="F38" s="480">
        <f t="shared" si="2"/>
        <v>0.52437100026299643</v>
      </c>
      <c r="G38" s="480">
        <f t="shared" si="2"/>
        <v>0.18042179614021467</v>
      </c>
      <c r="H38" s="478">
        <f t="shared" si="3"/>
        <v>3.1385057501308801E-2</v>
      </c>
      <c r="K38" s="262" t="s">
        <v>274</v>
      </c>
      <c r="L38" s="245" t="s">
        <v>331</v>
      </c>
      <c r="M38" s="251">
        <f>取引基本表!AX35</f>
        <v>1393255</v>
      </c>
      <c r="N38" s="252">
        <f>ABS(取引基本表!BF35)</f>
        <v>798777</v>
      </c>
      <c r="O38" s="253">
        <f t="shared" si="4"/>
        <v>0.57331716017527301</v>
      </c>
      <c r="P38" s="254">
        <f t="shared" si="5"/>
        <v>0.42668283982472699</v>
      </c>
      <c r="R38" s="262" t="s">
        <v>274</v>
      </c>
      <c r="S38" s="245" t="s">
        <v>331</v>
      </c>
      <c r="T38" s="256">
        <v>798490</v>
      </c>
      <c r="U38" s="255">
        <v>29908</v>
      </c>
      <c r="V38" s="256">
        <v>27323</v>
      </c>
      <c r="W38" s="476">
        <f t="shared" si="7"/>
        <v>3.745569762927526E-2</v>
      </c>
      <c r="X38" s="476">
        <f t="shared" si="8"/>
        <v>3.4218337111297577E-2</v>
      </c>
      <c r="Z38" s="262" t="s">
        <v>274</v>
      </c>
      <c r="AA38" s="229" t="s">
        <v>331</v>
      </c>
      <c r="AB38" s="259">
        <v>144065</v>
      </c>
      <c r="AC38" s="252">
        <v>138067</v>
      </c>
      <c r="AD38" s="252">
        <v>110912</v>
      </c>
      <c r="AE38" s="252">
        <v>25669</v>
      </c>
      <c r="AF38" s="252">
        <v>-8</v>
      </c>
      <c r="AG38" s="481">
        <f>取引基本表!BH35</f>
        <v>798490</v>
      </c>
      <c r="AH38" s="478">
        <f t="shared" si="9"/>
        <v>0.52437100026299643</v>
      </c>
      <c r="AI38" s="461">
        <f t="shared" si="10"/>
        <v>0.18042179614021467</v>
      </c>
      <c r="AK38" s="262" t="s">
        <v>274</v>
      </c>
      <c r="AL38" s="245" t="s">
        <v>331</v>
      </c>
      <c r="AM38" s="251">
        <f>取引基本表!AR35</f>
        <v>378225</v>
      </c>
      <c r="AN38" s="478">
        <f t="shared" si="6"/>
        <v>3.1385057501308801E-2</v>
      </c>
    </row>
    <row r="39" spans="1:40">
      <c r="A39" s="262" t="s">
        <v>275</v>
      </c>
      <c r="B39" s="245" t="s">
        <v>20</v>
      </c>
      <c r="C39" s="479">
        <f t="shared" si="0"/>
        <v>1</v>
      </c>
      <c r="D39" s="480">
        <f t="shared" si="1"/>
        <v>5.4632803645743147E-2</v>
      </c>
      <c r="E39" s="480">
        <f t="shared" si="1"/>
        <v>5.4632803645743147E-2</v>
      </c>
      <c r="F39" s="480">
        <f t="shared" si="2"/>
        <v>0.70125652740175148</v>
      </c>
      <c r="G39" s="480">
        <f t="shared" si="2"/>
        <v>0.351753812215997</v>
      </c>
      <c r="H39" s="478">
        <f t="shared" si="3"/>
        <v>2.6196741762610056E-3</v>
      </c>
      <c r="K39" s="262" t="s">
        <v>275</v>
      </c>
      <c r="L39" s="245" t="s">
        <v>20</v>
      </c>
      <c r="M39" s="251">
        <f>取引基本表!AX36</f>
        <v>1218517</v>
      </c>
      <c r="N39" s="252">
        <f>ABS(取引基本表!BF36)</f>
        <v>0</v>
      </c>
      <c r="O39" s="253">
        <f t="shared" si="4"/>
        <v>0</v>
      </c>
      <c r="P39" s="254">
        <f t="shared" si="5"/>
        <v>1</v>
      </c>
      <c r="R39" s="262" t="s">
        <v>275</v>
      </c>
      <c r="S39" s="245" t="s">
        <v>20</v>
      </c>
      <c r="T39" s="256">
        <v>1218517</v>
      </c>
      <c r="U39" s="255">
        <v>66571</v>
      </c>
      <c r="V39" s="256">
        <v>66571</v>
      </c>
      <c r="W39" s="476">
        <f t="shared" si="7"/>
        <v>5.4632803645743147E-2</v>
      </c>
      <c r="X39" s="476">
        <f t="shared" si="8"/>
        <v>5.4632803645743147E-2</v>
      </c>
      <c r="Z39" s="262" t="s">
        <v>275</v>
      </c>
      <c r="AA39" s="229" t="s">
        <v>20</v>
      </c>
      <c r="AB39" s="259">
        <v>428618</v>
      </c>
      <c r="AC39" s="252">
        <v>0</v>
      </c>
      <c r="AD39" s="252">
        <v>423940</v>
      </c>
      <c r="AE39" s="252">
        <v>1935</v>
      </c>
      <c r="AF39" s="252">
        <v>0</v>
      </c>
      <c r="AG39" s="481">
        <f>取引基本表!BH36</f>
        <v>1218517</v>
      </c>
      <c r="AH39" s="478">
        <f t="shared" si="9"/>
        <v>0.70125652740175148</v>
      </c>
      <c r="AI39" s="461">
        <f t="shared" si="10"/>
        <v>0.351753812215997</v>
      </c>
      <c r="AK39" s="262" t="s">
        <v>275</v>
      </c>
      <c r="AL39" s="245" t="s">
        <v>20</v>
      </c>
      <c r="AM39" s="251">
        <f>取引基本表!AR36</f>
        <v>31570</v>
      </c>
      <c r="AN39" s="478">
        <f t="shared" si="6"/>
        <v>2.6196741762610056E-3</v>
      </c>
    </row>
    <row r="40" spans="1:40">
      <c r="A40" s="262" t="s">
        <v>276</v>
      </c>
      <c r="B40" s="245" t="s">
        <v>21</v>
      </c>
      <c r="C40" s="479">
        <f t="shared" si="0"/>
        <v>0.86812466863195592</v>
      </c>
      <c r="D40" s="480">
        <f t="shared" si="1"/>
        <v>7.8167788596215718E-2</v>
      </c>
      <c r="E40" s="480">
        <f t="shared" si="1"/>
        <v>7.1051953968348291E-2</v>
      </c>
      <c r="F40" s="480">
        <f t="shared" si="2"/>
        <v>0.72849135138041188</v>
      </c>
      <c r="G40" s="480">
        <f t="shared" si="2"/>
        <v>0.5308449982881025</v>
      </c>
      <c r="H40" s="478">
        <f t="shared" si="3"/>
        <v>3.1726768564274997E-2</v>
      </c>
      <c r="K40" s="262" t="s">
        <v>276</v>
      </c>
      <c r="L40" s="245" t="s">
        <v>21</v>
      </c>
      <c r="M40" s="251">
        <f>取引基本表!AX37</f>
        <v>1912526</v>
      </c>
      <c r="N40" s="252">
        <f>ABS(取引基本表!BF37)</f>
        <v>252215</v>
      </c>
      <c r="O40" s="253">
        <f t="shared" si="4"/>
        <v>0.13187533136804414</v>
      </c>
      <c r="P40" s="254">
        <f t="shared" si="5"/>
        <v>0.86812466863195592</v>
      </c>
      <c r="R40" s="262" t="s">
        <v>276</v>
      </c>
      <c r="S40" s="245" t="s">
        <v>21</v>
      </c>
      <c r="T40" s="256">
        <v>1767045</v>
      </c>
      <c r="U40" s="255">
        <v>138126</v>
      </c>
      <c r="V40" s="256">
        <v>125552</v>
      </c>
      <c r="W40" s="476">
        <f t="shared" si="7"/>
        <v>7.8167788596215718E-2</v>
      </c>
      <c r="X40" s="476">
        <f t="shared" si="8"/>
        <v>7.1051953968348291E-2</v>
      </c>
      <c r="Z40" s="262" t="s">
        <v>276</v>
      </c>
      <c r="AA40" s="229" t="s">
        <v>21</v>
      </c>
      <c r="AB40" s="259">
        <v>938027</v>
      </c>
      <c r="AC40" s="252">
        <v>32952</v>
      </c>
      <c r="AD40" s="252">
        <v>299330</v>
      </c>
      <c r="AE40" s="252">
        <v>21645</v>
      </c>
      <c r="AF40" s="252">
        <v>-4677</v>
      </c>
      <c r="AG40" s="481">
        <f>取引基本表!BH37</f>
        <v>1767045</v>
      </c>
      <c r="AH40" s="478">
        <f t="shared" si="9"/>
        <v>0.72849135138041188</v>
      </c>
      <c r="AI40" s="461">
        <f t="shared" si="10"/>
        <v>0.5308449982881025</v>
      </c>
      <c r="AK40" s="262" t="s">
        <v>276</v>
      </c>
      <c r="AL40" s="245" t="s">
        <v>21</v>
      </c>
      <c r="AM40" s="251">
        <f>取引基本表!AR37</f>
        <v>382343</v>
      </c>
      <c r="AN40" s="478">
        <f t="shared" si="6"/>
        <v>3.1726768564274997E-2</v>
      </c>
    </row>
    <row r="41" spans="1:40">
      <c r="A41" s="262" t="s">
        <v>277</v>
      </c>
      <c r="B41" s="245" t="s">
        <v>375</v>
      </c>
      <c r="C41" s="479">
        <f t="shared" si="0"/>
        <v>0.9999434031873089</v>
      </c>
      <c r="D41" s="480">
        <f t="shared" si="1"/>
        <v>0.10372147914479408</v>
      </c>
      <c r="E41" s="480">
        <f t="shared" si="1"/>
        <v>9.872112035903656E-2</v>
      </c>
      <c r="F41" s="480">
        <f t="shared" si="2"/>
        <v>0.6065809667987323</v>
      </c>
      <c r="G41" s="480">
        <f t="shared" si="2"/>
        <v>0.50163334603597476</v>
      </c>
      <c r="H41" s="478">
        <f t="shared" si="3"/>
        <v>4.605647758626856E-2</v>
      </c>
      <c r="K41" s="262" t="s">
        <v>277</v>
      </c>
      <c r="L41" s="245" t="s">
        <v>375</v>
      </c>
      <c r="M41" s="251">
        <f>取引基本表!AX38</f>
        <v>2862352</v>
      </c>
      <c r="N41" s="252">
        <f>ABS(取引基本表!BF38)</f>
        <v>162</v>
      </c>
      <c r="O41" s="253">
        <f t="shared" si="4"/>
        <v>5.6596812691101581E-5</v>
      </c>
      <c r="P41" s="254">
        <f t="shared" si="5"/>
        <v>0.9999434031873089</v>
      </c>
      <c r="R41" s="262" t="s">
        <v>277</v>
      </c>
      <c r="S41" s="245" t="s">
        <v>375</v>
      </c>
      <c r="T41" s="256">
        <v>2870794</v>
      </c>
      <c r="U41" s="255">
        <v>297763</v>
      </c>
      <c r="V41" s="256">
        <v>283408</v>
      </c>
      <c r="W41" s="476">
        <f t="shared" si="7"/>
        <v>0.10372147914479408</v>
      </c>
      <c r="X41" s="476">
        <f t="shared" si="8"/>
        <v>9.872112035903656E-2</v>
      </c>
      <c r="Z41" s="262" t="s">
        <v>277</v>
      </c>
      <c r="AA41" s="229" t="s">
        <v>375</v>
      </c>
      <c r="AB41" s="259">
        <v>1440086</v>
      </c>
      <c r="AC41" s="252">
        <v>104745</v>
      </c>
      <c r="AD41" s="252">
        <v>187693</v>
      </c>
      <c r="AE41" s="252">
        <v>42435</v>
      </c>
      <c r="AF41" s="252">
        <v>-33590</v>
      </c>
      <c r="AG41" s="481">
        <f>取引基本表!BH38</f>
        <v>2870794</v>
      </c>
      <c r="AH41" s="478">
        <f t="shared" si="9"/>
        <v>0.6065809667987323</v>
      </c>
      <c r="AI41" s="461">
        <f t="shared" si="10"/>
        <v>0.50163334603597476</v>
      </c>
      <c r="AK41" s="262" t="s">
        <v>277</v>
      </c>
      <c r="AL41" s="245" t="s">
        <v>375</v>
      </c>
      <c r="AM41" s="251">
        <f>取引基本表!AR38</f>
        <v>555032</v>
      </c>
      <c r="AN41" s="478">
        <f t="shared" si="6"/>
        <v>4.605647758626856E-2</v>
      </c>
    </row>
    <row r="42" spans="1:40">
      <c r="A42" s="262" t="s">
        <v>282</v>
      </c>
      <c r="B42" s="245" t="s">
        <v>413</v>
      </c>
      <c r="C42" s="479">
        <f t="shared" si="0"/>
        <v>0.93692850875802069</v>
      </c>
      <c r="D42" s="480">
        <f t="shared" ref="D42:E47" si="11">W42</f>
        <v>0.13686157986208444</v>
      </c>
      <c r="E42" s="480">
        <f t="shared" si="11"/>
        <v>0.12798116275158378</v>
      </c>
      <c r="F42" s="480">
        <f t="shared" ref="F42:G46" si="12">AH42</f>
        <v>0.57339238661209846</v>
      </c>
      <c r="G42" s="480">
        <f t="shared" si="12"/>
        <v>0.49922072097325781</v>
      </c>
      <c r="H42" s="478">
        <f t="shared" si="3"/>
        <v>1.1809361738003208E-2</v>
      </c>
      <c r="K42" s="262" t="s">
        <v>282</v>
      </c>
      <c r="L42" s="245" t="s">
        <v>413</v>
      </c>
      <c r="M42" s="251">
        <f>取引基本表!AX39</f>
        <v>189198</v>
      </c>
      <c r="N42" s="252">
        <f>ABS(取引基本表!BF39)</f>
        <v>11933</v>
      </c>
      <c r="O42" s="253">
        <f t="shared" si="4"/>
        <v>6.3071491241979305E-2</v>
      </c>
      <c r="P42" s="254">
        <f t="shared" si="5"/>
        <v>0.93692850875802069</v>
      </c>
      <c r="R42" s="262" t="s">
        <v>282</v>
      </c>
      <c r="S42" s="245" t="s">
        <v>413</v>
      </c>
      <c r="T42" s="256">
        <v>178370</v>
      </c>
      <c r="U42" s="255">
        <v>24412</v>
      </c>
      <c r="V42" s="256">
        <v>22828</v>
      </c>
      <c r="W42" s="476">
        <f t="shared" si="7"/>
        <v>0.13686157986208444</v>
      </c>
      <c r="X42" s="476">
        <f t="shared" si="8"/>
        <v>0.12798116275158378</v>
      </c>
      <c r="Z42" s="262" t="s">
        <v>282</v>
      </c>
      <c r="AA42" s="229" t="s">
        <v>413</v>
      </c>
      <c r="AB42" s="259">
        <v>89046</v>
      </c>
      <c r="AC42" s="252">
        <v>-1024</v>
      </c>
      <c r="AD42" s="252">
        <v>11173</v>
      </c>
      <c r="AE42" s="252">
        <v>6286</v>
      </c>
      <c r="AF42" s="252">
        <v>-3205</v>
      </c>
      <c r="AG42" s="481">
        <f>取引基本表!BH39</f>
        <v>178370</v>
      </c>
      <c r="AH42" s="478">
        <f t="shared" ref="AH42:AH47" si="13">SUM(AB42:AF42)/AG42</f>
        <v>0.57339238661209846</v>
      </c>
      <c r="AI42" s="461">
        <f t="shared" si="10"/>
        <v>0.49922072097325781</v>
      </c>
      <c r="AK42" s="262" t="s">
        <v>282</v>
      </c>
      <c r="AL42" s="245" t="s">
        <v>413</v>
      </c>
      <c r="AM42" s="251">
        <f>取引基本表!AR39</f>
        <v>142316</v>
      </c>
      <c r="AN42" s="478">
        <f t="shared" si="6"/>
        <v>1.1809361738003208E-2</v>
      </c>
    </row>
    <row r="43" spans="1:40">
      <c r="A43" s="262" t="s">
        <v>332</v>
      </c>
      <c r="B43" s="245" t="s">
        <v>22</v>
      </c>
      <c r="C43" s="479">
        <f t="shared" si="0"/>
        <v>0.64668770435795053</v>
      </c>
      <c r="D43" s="480">
        <f t="shared" si="11"/>
        <v>0.11965406207615147</v>
      </c>
      <c r="E43" s="480">
        <f t="shared" si="11"/>
        <v>0.10089499703022012</v>
      </c>
      <c r="F43" s="480">
        <f t="shared" si="12"/>
        <v>0.5971160790993254</v>
      </c>
      <c r="G43" s="480">
        <f t="shared" si="12"/>
        <v>0.34525361813281841</v>
      </c>
      <c r="H43" s="478">
        <f t="shared" si="3"/>
        <v>1.6687581740348217E-2</v>
      </c>
      <c r="K43" s="262" t="s">
        <v>332</v>
      </c>
      <c r="L43" s="245" t="s">
        <v>22</v>
      </c>
      <c r="M43" s="251">
        <f>取引基本表!AX40</f>
        <v>2629883</v>
      </c>
      <c r="N43" s="252">
        <f>ABS(取引基本表!BF40)</f>
        <v>929170</v>
      </c>
      <c r="O43" s="253">
        <f t="shared" si="4"/>
        <v>0.35331229564204947</v>
      </c>
      <c r="P43" s="254">
        <f t="shared" si="5"/>
        <v>0.64668770435795053</v>
      </c>
      <c r="R43" s="262" t="s">
        <v>332</v>
      </c>
      <c r="S43" s="245" t="s">
        <v>22</v>
      </c>
      <c r="T43" s="256">
        <v>1870509</v>
      </c>
      <c r="U43" s="255">
        <v>223814</v>
      </c>
      <c r="V43" s="256">
        <v>188725</v>
      </c>
      <c r="W43" s="476">
        <f t="shared" si="7"/>
        <v>0.11965406207615147</v>
      </c>
      <c r="X43" s="476">
        <f t="shared" si="8"/>
        <v>0.10089499703022012</v>
      </c>
      <c r="Z43" s="262" t="s">
        <v>332</v>
      </c>
      <c r="AA43" s="229" t="s">
        <v>22</v>
      </c>
      <c r="AB43" s="259">
        <v>645800</v>
      </c>
      <c r="AC43" s="252">
        <v>167303</v>
      </c>
      <c r="AD43" s="252">
        <v>214790</v>
      </c>
      <c r="AE43" s="252">
        <v>89102</v>
      </c>
      <c r="AF43" s="252">
        <v>-84</v>
      </c>
      <c r="AG43" s="481">
        <f>取引基本表!BH40</f>
        <v>1870509</v>
      </c>
      <c r="AH43" s="478">
        <f t="shared" si="13"/>
        <v>0.5971160790993254</v>
      </c>
      <c r="AI43" s="461">
        <f t="shared" si="10"/>
        <v>0.34525361813281841</v>
      </c>
      <c r="AK43" s="262" t="s">
        <v>332</v>
      </c>
      <c r="AL43" s="245" t="s">
        <v>22</v>
      </c>
      <c r="AM43" s="251">
        <f>取引基本表!AR40</f>
        <v>201104</v>
      </c>
      <c r="AN43" s="478">
        <f t="shared" si="6"/>
        <v>1.6687581740348217E-2</v>
      </c>
    </row>
    <row r="44" spans="1:40">
      <c r="A44" s="262" t="s">
        <v>474</v>
      </c>
      <c r="B44" s="245" t="s">
        <v>475</v>
      </c>
      <c r="C44" s="479">
        <f t="shared" si="0"/>
        <v>0.69156580457188765</v>
      </c>
      <c r="D44" s="480">
        <f t="shared" si="11"/>
        <v>0.14406819380410243</v>
      </c>
      <c r="E44" s="480">
        <f t="shared" si="11"/>
        <v>0.11993705213297758</v>
      </c>
      <c r="F44" s="480">
        <f t="shared" si="12"/>
        <v>0.50862281906626206</v>
      </c>
      <c r="G44" s="480">
        <f t="shared" si="12"/>
        <v>0.27271905819722003</v>
      </c>
      <c r="H44" s="478">
        <f t="shared" si="3"/>
        <v>0.15674397651271663</v>
      </c>
      <c r="K44" s="262" t="s">
        <v>474</v>
      </c>
      <c r="L44" s="245" t="s">
        <v>476</v>
      </c>
      <c r="M44" s="251">
        <f>取引基本表!AX41</f>
        <v>2359988</v>
      </c>
      <c r="N44" s="252">
        <f>ABS(取引基本表!BF41)</f>
        <v>727901</v>
      </c>
      <c r="O44" s="253">
        <f t="shared" si="4"/>
        <v>0.30843419542811235</v>
      </c>
      <c r="P44" s="254">
        <f>1-O44</f>
        <v>0.69156580457188765</v>
      </c>
      <c r="R44" s="262" t="s">
        <v>474</v>
      </c>
      <c r="S44" s="245" t="s">
        <v>475</v>
      </c>
      <c r="T44" s="256">
        <v>2368309</v>
      </c>
      <c r="U44" s="255">
        <v>341198</v>
      </c>
      <c r="V44" s="256">
        <v>284048</v>
      </c>
      <c r="W44" s="476">
        <f t="shared" si="7"/>
        <v>0.14406819380410243</v>
      </c>
      <c r="X44" s="476">
        <f t="shared" si="8"/>
        <v>0.11993705213297758</v>
      </c>
      <c r="Z44" s="262" t="s">
        <v>474</v>
      </c>
      <c r="AA44" s="229" t="s">
        <v>23</v>
      </c>
      <c r="AB44" s="259">
        <v>645883</v>
      </c>
      <c r="AC44" s="252">
        <v>214272</v>
      </c>
      <c r="AD44" s="252">
        <v>217814</v>
      </c>
      <c r="AE44" s="252">
        <v>126621</v>
      </c>
      <c r="AF44" s="252">
        <v>-14</v>
      </c>
      <c r="AG44" s="481">
        <f>取引基本表!BH41</f>
        <v>2368309</v>
      </c>
      <c r="AH44" s="478">
        <f t="shared" si="13"/>
        <v>0.50862281906626206</v>
      </c>
      <c r="AI44" s="461">
        <f t="shared" si="10"/>
        <v>0.27271905819722003</v>
      </c>
      <c r="AK44" s="262" t="s">
        <v>474</v>
      </c>
      <c r="AL44" s="245" t="s">
        <v>23</v>
      </c>
      <c r="AM44" s="251">
        <f>取引基本表!AR41</f>
        <v>1888940</v>
      </c>
      <c r="AN44" s="478">
        <f t="shared" si="6"/>
        <v>0.15674397651271663</v>
      </c>
    </row>
    <row r="45" spans="1:40">
      <c r="A45" s="262" t="s">
        <v>477</v>
      </c>
      <c r="B45" s="245" t="s">
        <v>376</v>
      </c>
      <c r="C45" s="479">
        <f t="shared" si="0"/>
        <v>1</v>
      </c>
      <c r="D45" s="480">
        <f t="shared" si="11"/>
        <v>0</v>
      </c>
      <c r="E45" s="480">
        <f t="shared" si="11"/>
        <v>0</v>
      </c>
      <c r="F45" s="480">
        <f t="shared" si="12"/>
        <v>0</v>
      </c>
      <c r="G45" s="480">
        <f t="shared" si="12"/>
        <v>0</v>
      </c>
      <c r="H45" s="478">
        <f t="shared" si="3"/>
        <v>0</v>
      </c>
      <c r="K45" s="262" t="s">
        <v>477</v>
      </c>
      <c r="L45" s="245" t="s">
        <v>376</v>
      </c>
      <c r="M45" s="251">
        <f>取引基本表!AX42</f>
        <v>53866</v>
      </c>
      <c r="N45" s="252">
        <f>ABS(取引基本表!BF42)</f>
        <v>0</v>
      </c>
      <c r="O45" s="253">
        <f t="shared" si="4"/>
        <v>0</v>
      </c>
      <c r="P45" s="254">
        <f>1-O45</f>
        <v>1</v>
      </c>
      <c r="R45" s="262" t="s">
        <v>477</v>
      </c>
      <c r="S45" s="245" t="s">
        <v>376</v>
      </c>
      <c r="T45" s="256">
        <v>53866</v>
      </c>
      <c r="U45" s="255">
        <v>0</v>
      </c>
      <c r="V45" s="256">
        <v>0</v>
      </c>
      <c r="W45" s="476">
        <f t="shared" si="7"/>
        <v>0</v>
      </c>
      <c r="X45" s="476">
        <f t="shared" si="8"/>
        <v>0</v>
      </c>
      <c r="Z45" s="262" t="s">
        <v>477</v>
      </c>
      <c r="AA45" s="229" t="s">
        <v>376</v>
      </c>
      <c r="AB45" s="259">
        <v>0</v>
      </c>
      <c r="AC45" s="252">
        <v>0</v>
      </c>
      <c r="AD45" s="252">
        <v>0</v>
      </c>
      <c r="AE45" s="252">
        <v>0</v>
      </c>
      <c r="AF45" s="252">
        <v>0</v>
      </c>
      <c r="AG45" s="481">
        <f>取引基本表!BH42</f>
        <v>53866</v>
      </c>
      <c r="AH45" s="478">
        <v>0</v>
      </c>
      <c r="AI45" s="461">
        <v>0</v>
      </c>
      <c r="AK45" s="262" t="s">
        <v>477</v>
      </c>
      <c r="AL45" s="245" t="s">
        <v>376</v>
      </c>
      <c r="AM45" s="251">
        <f>取引基本表!AR42</f>
        <v>0</v>
      </c>
      <c r="AN45" s="478">
        <f t="shared" si="6"/>
        <v>0</v>
      </c>
    </row>
    <row r="46" spans="1:40">
      <c r="A46" s="262" t="s">
        <v>478</v>
      </c>
      <c r="B46" s="245" t="s">
        <v>377</v>
      </c>
      <c r="C46" s="479">
        <f t="shared" si="0"/>
        <v>0.99300149364803736</v>
      </c>
      <c r="D46" s="480">
        <f t="shared" si="11"/>
        <v>2.303242583452741E-3</v>
      </c>
      <c r="E46" s="480">
        <f t="shared" si="11"/>
        <v>2.2926285623308391E-3</v>
      </c>
      <c r="F46" s="480">
        <f t="shared" si="12"/>
        <v>0.42786180544499286</v>
      </c>
      <c r="G46" s="480">
        <f t="shared" si="12"/>
        <v>1.2662527198429125E-2</v>
      </c>
      <c r="H46" s="478">
        <f t="shared" si="3"/>
        <v>3.642815848522589E-5</v>
      </c>
      <c r="K46" s="262" t="s">
        <v>478</v>
      </c>
      <c r="L46" s="245" t="s">
        <v>377</v>
      </c>
      <c r="M46" s="251">
        <f>取引基本表!AX43</f>
        <v>189469</v>
      </c>
      <c r="N46" s="252">
        <f>ABS(取引基本表!BF43)</f>
        <v>1326</v>
      </c>
      <c r="O46" s="253">
        <f t="shared" si="4"/>
        <v>6.99850635196259E-3</v>
      </c>
      <c r="P46" s="254">
        <f>1-O46</f>
        <v>0.99300149364803736</v>
      </c>
      <c r="R46" s="262" t="s">
        <v>478</v>
      </c>
      <c r="S46" s="245" t="s">
        <v>377</v>
      </c>
      <c r="T46" s="256">
        <v>188430</v>
      </c>
      <c r="U46" s="255">
        <v>434</v>
      </c>
      <c r="V46" s="256">
        <v>432</v>
      </c>
      <c r="W46" s="476">
        <f t="shared" si="7"/>
        <v>2.303242583452741E-3</v>
      </c>
      <c r="X46" s="476">
        <f t="shared" si="8"/>
        <v>2.2926285623308391E-3</v>
      </c>
      <c r="Z46" s="262" t="s">
        <v>478</v>
      </c>
      <c r="AA46" s="229" t="s">
        <v>377</v>
      </c>
      <c r="AB46" s="259">
        <v>2386</v>
      </c>
      <c r="AC46" s="252">
        <v>66650</v>
      </c>
      <c r="AD46" s="252">
        <v>9241</v>
      </c>
      <c r="AE46" s="252">
        <v>3298</v>
      </c>
      <c r="AF46" s="252">
        <v>-953</v>
      </c>
      <c r="AG46" s="484">
        <f>取引基本表!BH43</f>
        <v>188430</v>
      </c>
      <c r="AH46" s="478">
        <f t="shared" si="13"/>
        <v>0.42786180544499286</v>
      </c>
      <c r="AI46" s="461">
        <f t="shared" si="10"/>
        <v>1.2662527198429125E-2</v>
      </c>
      <c r="AK46" s="262" t="s">
        <v>478</v>
      </c>
      <c r="AL46" s="245" t="s">
        <v>377</v>
      </c>
      <c r="AM46" s="251">
        <f>取引基本表!AR43</f>
        <v>439</v>
      </c>
      <c r="AN46" s="478">
        <f t="shared" si="6"/>
        <v>3.642815848522589E-5</v>
      </c>
    </row>
    <row r="47" spans="1:40">
      <c r="A47" s="438" t="s">
        <v>479</v>
      </c>
      <c r="B47" s="15" t="s">
        <v>278</v>
      </c>
      <c r="C47" s="462">
        <f t="shared" si="0"/>
        <v>0.58532523599566522</v>
      </c>
      <c r="D47" s="463">
        <f t="shared" si="11"/>
        <v>6.4581730562403572E-2</v>
      </c>
      <c r="E47" s="463">
        <f t="shared" si="11"/>
        <v>5.7136770824146227E-2</v>
      </c>
      <c r="F47" s="463">
        <f>AH47</f>
        <v>0.5063294671067512</v>
      </c>
      <c r="G47" s="463">
        <f>AI47</f>
        <v>0.25475569279079324</v>
      </c>
      <c r="H47" s="485">
        <f t="shared" si="3"/>
        <v>1</v>
      </c>
      <c r="K47" s="438" t="s">
        <v>479</v>
      </c>
      <c r="L47" s="297" t="s">
        <v>278</v>
      </c>
      <c r="M47" s="266">
        <f>取引基本表!AX44</f>
        <v>40027642</v>
      </c>
      <c r="N47" s="486">
        <f>ABS(取引基本表!BF44)</f>
        <v>16598453</v>
      </c>
      <c r="O47" s="267">
        <f t="shared" si="4"/>
        <v>0.41467476400433478</v>
      </c>
      <c r="P47" s="265">
        <f>1-O47</f>
        <v>0.58532523599566522</v>
      </c>
      <c r="R47" s="438" t="s">
        <v>479</v>
      </c>
      <c r="S47" s="297" t="s">
        <v>278</v>
      </c>
      <c r="T47" s="268">
        <f>SUM(T8:T46)</f>
        <v>38958572</v>
      </c>
      <c r="U47" s="268">
        <f>SUM(U8:U46)</f>
        <v>2516012</v>
      </c>
      <c r="V47" s="268">
        <f>SUM(V8:V46)</f>
        <v>2225967</v>
      </c>
      <c r="W47" s="487">
        <f t="shared" si="7"/>
        <v>6.4581730562403572E-2</v>
      </c>
      <c r="X47" s="487">
        <f t="shared" si="8"/>
        <v>5.7136770824146227E-2</v>
      </c>
      <c r="Z47" s="438" t="s">
        <v>479</v>
      </c>
      <c r="AA47" s="269" t="s">
        <v>278</v>
      </c>
      <c r="AB47" s="260">
        <v>9924918</v>
      </c>
      <c r="AC47" s="261">
        <v>3774641</v>
      </c>
      <c r="AD47" s="261">
        <v>4949195</v>
      </c>
      <c r="AE47" s="261">
        <v>1186324</v>
      </c>
      <c r="AF47" s="261">
        <v>-109205</v>
      </c>
      <c r="AG47" s="484">
        <f>取引基本表!BH44</f>
        <v>38958572</v>
      </c>
      <c r="AH47" s="485">
        <f t="shared" si="13"/>
        <v>0.5063294671067512</v>
      </c>
      <c r="AI47" s="464">
        <f t="shared" si="10"/>
        <v>0.25475569279079324</v>
      </c>
      <c r="AK47" s="438" t="s">
        <v>479</v>
      </c>
      <c r="AL47" s="297" t="s">
        <v>278</v>
      </c>
      <c r="AM47" s="266">
        <f>取引基本表!AR44</f>
        <v>12051117</v>
      </c>
      <c r="AN47" s="485">
        <f t="shared" si="6"/>
        <v>1</v>
      </c>
    </row>
    <row r="48" spans="1:40">
      <c r="A48" s="302" t="s">
        <v>433</v>
      </c>
      <c r="K48" s="302" t="s">
        <v>433</v>
      </c>
      <c r="R48" s="302" t="s">
        <v>480</v>
      </c>
      <c r="Z48" s="227" t="s">
        <v>480</v>
      </c>
      <c r="AK48" s="302" t="s">
        <v>433</v>
      </c>
    </row>
    <row r="49" spans="1:11">
      <c r="A49" s="227"/>
      <c r="K49" s="227"/>
    </row>
    <row r="50" spans="1:11">
      <c r="A50" s="227"/>
      <c r="K50" s="227"/>
    </row>
    <row r="51" spans="1:11">
      <c r="A51" s="227"/>
      <c r="K51" s="227"/>
    </row>
    <row r="52" spans="1:11">
      <c r="A52" s="227"/>
      <c r="K52" s="227"/>
    </row>
  </sheetData>
  <mergeCells count="1">
    <mergeCell ref="W5:X5"/>
  </mergeCells>
  <phoneticPr fontId="3"/>
  <pageMargins left="0.78740157480314965" right="0.59055118110236227"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WS目次</vt:lpstr>
      <vt:lpstr>利用上の注意</vt:lpstr>
      <vt:lpstr>最終需要額</vt:lpstr>
      <vt:lpstr>最終需要額2</vt:lpstr>
      <vt:lpstr>経済効果集計簡易</vt:lpstr>
      <vt:lpstr>経済効果集計詳細</vt:lpstr>
      <vt:lpstr>ﾏｰｼﾞﾝ率表</vt:lpstr>
      <vt:lpstr>施設建設費WS</vt:lpstr>
      <vt:lpstr>施設運営費WS簡易</vt:lpstr>
      <vt:lpstr>施設運営費WS詳細</vt:lpstr>
      <vt:lpstr>取引基本表</vt:lpstr>
      <vt:lpstr>投入係数表</vt:lpstr>
      <vt:lpstr>逆行列係数表</vt:lpstr>
      <vt:lpstr>分析係数表</vt:lpstr>
      <vt:lpstr>逆行列係数表!Print_Titles</vt:lpstr>
      <vt:lpstr>取引基本表!Print_Titles</vt:lpstr>
      <vt:lpstr>投入係数表!Print_Titles</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2010-02-16T10:06:18Z</cp:lastPrinted>
  <dcterms:created xsi:type="dcterms:W3CDTF">2001-02-19T05:40:58Z</dcterms:created>
  <dcterms:modified xsi:type="dcterms:W3CDTF">2019-12-23T07:08:46Z</dcterms:modified>
</cp:coreProperties>
</file>